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N:\SPD Environmental Trust - Restricted\PUBLICATION - PROD\Web Material\2021\Waste - Organics Infrastructure\"/>
    </mc:Choice>
  </mc:AlternateContent>
  <xr:revisionPtr revIDLastSave="0" documentId="13_ncr:1_{57B64714-03B6-453C-A5FF-265174A27BD0}" xr6:coauthVersionLast="45" xr6:coauthVersionMax="47" xr10:uidLastSave="{00000000-0000-0000-0000-000000000000}"/>
  <bookViews>
    <workbookView xWindow="-108" yWindow="-108" windowWidth="23256" windowHeight="12576" activeTab="5" xr2:uid="{7857D2D0-0AD3-475F-BC3A-B63B27B99AC5}"/>
  </bookViews>
  <sheets>
    <sheet name="Cover" sheetId="1" r:id="rId1"/>
    <sheet name="Sheet 1_Assumptions" sheetId="3" r:id="rId2"/>
    <sheet name="Sheet 2_Inputs &amp; Outputs" sheetId="2" r:id="rId3"/>
    <sheet name="Sheet 3_Project Capex and Opex" sheetId="9" r:id="rId4"/>
    <sheet name="Sheet 4_Benefits" sheetId="5" r:id="rId5"/>
    <sheet name="Sheet 5_CBA Results" sheetId="6" r:id="rId6"/>
    <sheet name="Sheet 6_Fin Analysis Results" sheetId="14" r:id="rId7"/>
  </sheets>
  <definedNames>
    <definedName name="analysis_period">'Sheet 1_Assumptions'!$C$16</definedName>
    <definedName name="analysis_start">'Sheet 1_Assumptions'!$C$17</definedName>
    <definedName name="discountrate">'Sheet 1_Assumptions'!$C$20</definedName>
    <definedName name="discountrate_high">'Sheet 1_Assumptions'!$C$22</definedName>
    <definedName name="discountrate_low">'Sheet 1_Assumptions'!$C$21</definedName>
    <definedName name="fa_discountrate">'Sheet 1_Assumptions'!$C$25</definedName>
    <definedName name="fa_discountrate_high">'Sheet 1_Assumptions'!$C$27</definedName>
    <definedName name="fa_discountrate_low">'Sheet 1_Assumptions'!$C$26</definedName>
    <definedName name="inflationrate">'Sheet 1_Assumptions'!$C$28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6" l="1"/>
  <c r="H39" i="6"/>
  <c r="H38" i="6"/>
  <c r="H34" i="6"/>
  <c r="H33" i="6"/>
  <c r="H20" i="6"/>
  <c r="H19" i="6"/>
  <c r="H18" i="6"/>
  <c r="H14" i="6"/>
  <c r="H13" i="6"/>
  <c r="H39" i="14"/>
  <c r="H35" i="14"/>
  <c r="H34" i="14"/>
  <c r="H33" i="14"/>
  <c r="H19" i="14"/>
  <c r="H15" i="14"/>
  <c r="H14" i="14"/>
  <c r="H13" i="14"/>
  <c r="K40" i="14"/>
  <c r="K36" i="14"/>
  <c r="K35" i="14"/>
  <c r="K34" i="14"/>
  <c r="K33" i="14"/>
  <c r="K20" i="14"/>
  <c r="K16" i="14"/>
  <c r="K15" i="14"/>
  <c r="K14" i="14"/>
  <c r="K13" i="14"/>
  <c r="K43" i="6"/>
  <c r="K41" i="6"/>
  <c r="K40" i="6"/>
  <c r="K39" i="6"/>
  <c r="K38" i="6"/>
  <c r="K35" i="6"/>
  <c r="K34" i="6"/>
  <c r="K33" i="6"/>
  <c r="K21" i="6"/>
  <c r="K20" i="6"/>
  <c r="K19" i="6"/>
  <c r="K18" i="6"/>
  <c r="K15" i="6"/>
  <c r="K14" i="6"/>
  <c r="K13" i="6"/>
  <c r="C4" i="3"/>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J33"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J34"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L34" i="5"/>
  <c r="AM34" i="5"/>
  <c r="J35"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AM35"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AM36"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AM37"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AM38" i="5"/>
  <c r="J39" i="5"/>
  <c r="K39" i="5"/>
  <c r="L39" i="5"/>
  <c r="M39" i="5"/>
  <c r="N39" i="5"/>
  <c r="O39" i="5"/>
  <c r="P39" i="5"/>
  <c r="Q39" i="5"/>
  <c r="R39" i="5"/>
  <c r="S39" i="5"/>
  <c r="T39" i="5"/>
  <c r="U39" i="5"/>
  <c r="V39" i="5"/>
  <c r="W39" i="5"/>
  <c r="X39" i="5"/>
  <c r="Y39" i="5"/>
  <c r="Z39" i="5"/>
  <c r="AA39" i="5"/>
  <c r="AB39" i="5"/>
  <c r="AC39" i="5"/>
  <c r="AD39" i="5"/>
  <c r="AE39" i="5"/>
  <c r="AF39" i="5"/>
  <c r="AG39" i="5"/>
  <c r="AH39" i="5"/>
  <c r="AI39" i="5"/>
  <c r="AJ39" i="5"/>
  <c r="AK39" i="5"/>
  <c r="AL39" i="5"/>
  <c r="AM39" i="5"/>
  <c r="J40" i="5"/>
  <c r="K40" i="5"/>
  <c r="L40" i="5"/>
  <c r="M40" i="5"/>
  <c r="N40" i="5"/>
  <c r="O40" i="5"/>
  <c r="P40" i="5"/>
  <c r="Q40" i="5"/>
  <c r="R40" i="5"/>
  <c r="S40" i="5"/>
  <c r="T40" i="5"/>
  <c r="U40" i="5"/>
  <c r="V40" i="5"/>
  <c r="W40" i="5"/>
  <c r="X40" i="5"/>
  <c r="Y40" i="5"/>
  <c r="Z40" i="5"/>
  <c r="AA40" i="5"/>
  <c r="AB40" i="5"/>
  <c r="AC40" i="5"/>
  <c r="AD40" i="5"/>
  <c r="AE40" i="5"/>
  <c r="AF40" i="5"/>
  <c r="AG40" i="5"/>
  <c r="AH40" i="5"/>
  <c r="AI40" i="5"/>
  <c r="AJ40" i="5"/>
  <c r="AK40" i="5"/>
  <c r="AL40" i="5"/>
  <c r="AM40" i="5"/>
  <c r="J41" i="5"/>
  <c r="K41" i="5"/>
  <c r="L41" i="5"/>
  <c r="M41" i="5"/>
  <c r="N41" i="5"/>
  <c r="O41" i="5"/>
  <c r="P41" i="5"/>
  <c r="Q41" i="5"/>
  <c r="R41" i="5"/>
  <c r="S41" i="5"/>
  <c r="T41" i="5"/>
  <c r="U41" i="5"/>
  <c r="V41" i="5"/>
  <c r="W41" i="5"/>
  <c r="X41" i="5"/>
  <c r="Y41" i="5"/>
  <c r="Z41" i="5"/>
  <c r="AA41" i="5"/>
  <c r="AB41" i="5"/>
  <c r="AC41" i="5"/>
  <c r="AD41" i="5"/>
  <c r="AE41" i="5"/>
  <c r="AF41" i="5"/>
  <c r="AG41" i="5"/>
  <c r="AH41" i="5"/>
  <c r="AI41" i="5"/>
  <c r="AJ41" i="5"/>
  <c r="AK41" i="5"/>
  <c r="AL41" i="5"/>
  <c r="AM41" i="5"/>
  <c r="J42" i="5"/>
  <c r="K42" i="5"/>
  <c r="L42" i="5"/>
  <c r="M42" i="5"/>
  <c r="N42" i="5"/>
  <c r="O42" i="5"/>
  <c r="P42" i="5"/>
  <c r="Q42" i="5"/>
  <c r="R42" i="5"/>
  <c r="S42" i="5"/>
  <c r="T42" i="5"/>
  <c r="U42" i="5"/>
  <c r="V42" i="5"/>
  <c r="W42" i="5"/>
  <c r="X42" i="5"/>
  <c r="Y42" i="5"/>
  <c r="Z42" i="5"/>
  <c r="AA42" i="5"/>
  <c r="AB42" i="5"/>
  <c r="AC42" i="5"/>
  <c r="AD42" i="5"/>
  <c r="AE42" i="5"/>
  <c r="AF42" i="5"/>
  <c r="AG42" i="5"/>
  <c r="AH42" i="5"/>
  <c r="AI42" i="5"/>
  <c r="AJ42" i="5"/>
  <c r="AK42" i="5"/>
  <c r="AL42" i="5"/>
  <c r="AM42" i="5"/>
  <c r="J43" i="5"/>
  <c r="K43" i="5"/>
  <c r="L43" i="5"/>
  <c r="M43" i="5"/>
  <c r="N43" i="5"/>
  <c r="O43" i="5"/>
  <c r="P43" i="5"/>
  <c r="Q43" i="5"/>
  <c r="R43" i="5"/>
  <c r="S43" i="5"/>
  <c r="T43" i="5"/>
  <c r="U43" i="5"/>
  <c r="V43" i="5"/>
  <c r="W43" i="5"/>
  <c r="X43" i="5"/>
  <c r="Y43" i="5"/>
  <c r="Z43" i="5"/>
  <c r="AA43" i="5"/>
  <c r="AB43" i="5"/>
  <c r="AC43" i="5"/>
  <c r="AD43" i="5"/>
  <c r="AE43" i="5"/>
  <c r="AF43" i="5"/>
  <c r="AG43" i="5"/>
  <c r="AH43" i="5"/>
  <c r="AI43" i="5"/>
  <c r="AJ43" i="5"/>
  <c r="AK43" i="5"/>
  <c r="AL43" i="5"/>
  <c r="AM43" i="5"/>
  <c r="J44" i="5"/>
  <c r="K44" i="5"/>
  <c r="L44" i="5"/>
  <c r="M44" i="5"/>
  <c r="N44" i="5"/>
  <c r="O44" i="5"/>
  <c r="P44" i="5"/>
  <c r="Q44" i="5"/>
  <c r="R44" i="5"/>
  <c r="S44" i="5"/>
  <c r="T44" i="5"/>
  <c r="U44" i="5"/>
  <c r="V44" i="5"/>
  <c r="W44" i="5"/>
  <c r="X44" i="5"/>
  <c r="Y44" i="5"/>
  <c r="Z44" i="5"/>
  <c r="AA44" i="5"/>
  <c r="AB44" i="5"/>
  <c r="AC44" i="5"/>
  <c r="AD44" i="5"/>
  <c r="AE44" i="5"/>
  <c r="AF44" i="5"/>
  <c r="AG44" i="5"/>
  <c r="AH44" i="5"/>
  <c r="AI44" i="5"/>
  <c r="AJ44" i="5"/>
  <c r="AK44" i="5"/>
  <c r="AL44" i="5"/>
  <c r="AM44" i="5"/>
  <c r="J45" i="5"/>
  <c r="K45" i="5"/>
  <c r="L45" i="5"/>
  <c r="M45" i="5"/>
  <c r="N45" i="5"/>
  <c r="O45" i="5"/>
  <c r="P45" i="5"/>
  <c r="Q45" i="5"/>
  <c r="R45" i="5"/>
  <c r="S45" i="5"/>
  <c r="T45" i="5"/>
  <c r="U45" i="5"/>
  <c r="V45" i="5"/>
  <c r="W45" i="5"/>
  <c r="X45" i="5"/>
  <c r="Y45" i="5"/>
  <c r="Z45" i="5"/>
  <c r="AA45" i="5"/>
  <c r="AB45" i="5"/>
  <c r="AC45" i="5"/>
  <c r="AD45" i="5"/>
  <c r="AE45" i="5"/>
  <c r="AF45" i="5"/>
  <c r="AG45" i="5"/>
  <c r="AH45" i="5"/>
  <c r="AI45" i="5"/>
  <c r="AJ45" i="5"/>
  <c r="AK45" i="5"/>
  <c r="AL45" i="5"/>
  <c r="AM45" i="5"/>
  <c r="J46" i="5"/>
  <c r="K46" i="5"/>
  <c r="L46" i="5"/>
  <c r="M46" i="5"/>
  <c r="N46" i="5"/>
  <c r="O46" i="5"/>
  <c r="P46" i="5"/>
  <c r="Q46" i="5"/>
  <c r="R46" i="5"/>
  <c r="S46" i="5"/>
  <c r="T46" i="5"/>
  <c r="U46" i="5"/>
  <c r="V46" i="5"/>
  <c r="W46" i="5"/>
  <c r="X46" i="5"/>
  <c r="Y46" i="5"/>
  <c r="Z46" i="5"/>
  <c r="AA46" i="5"/>
  <c r="AB46" i="5"/>
  <c r="AC46" i="5"/>
  <c r="AD46" i="5"/>
  <c r="AE46" i="5"/>
  <c r="AF46" i="5"/>
  <c r="AG46" i="5"/>
  <c r="AH46" i="5"/>
  <c r="AI46" i="5"/>
  <c r="AJ46" i="5"/>
  <c r="AK46" i="5"/>
  <c r="AL46" i="5"/>
  <c r="AM46" i="5"/>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AM47" i="5"/>
  <c r="J48" i="5"/>
  <c r="K48" i="5"/>
  <c r="L48" i="5"/>
  <c r="M48" i="5"/>
  <c r="N48" i="5"/>
  <c r="O48" i="5"/>
  <c r="P48" i="5"/>
  <c r="Q48" i="5"/>
  <c r="R48" i="5"/>
  <c r="S48" i="5"/>
  <c r="T48" i="5"/>
  <c r="U48" i="5"/>
  <c r="V48" i="5"/>
  <c r="W48" i="5"/>
  <c r="X48" i="5"/>
  <c r="Y48" i="5"/>
  <c r="Z48" i="5"/>
  <c r="AA48" i="5"/>
  <c r="AB48" i="5"/>
  <c r="AC48" i="5"/>
  <c r="AD48" i="5"/>
  <c r="AE48" i="5"/>
  <c r="AF48" i="5"/>
  <c r="AG48" i="5"/>
  <c r="AH48" i="5"/>
  <c r="AI48" i="5"/>
  <c r="AJ48" i="5"/>
  <c r="AK48" i="5"/>
  <c r="AL48" i="5"/>
  <c r="AM48" i="5"/>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M49" i="5"/>
  <c r="I31" i="5"/>
  <c r="I32" i="5"/>
  <c r="I33" i="5"/>
  <c r="I34" i="5"/>
  <c r="I35" i="5"/>
  <c r="I36" i="5"/>
  <c r="I37" i="5"/>
  <c r="I38" i="5"/>
  <c r="I39" i="5"/>
  <c r="I40" i="5"/>
  <c r="I41" i="5"/>
  <c r="I42" i="5"/>
  <c r="I43" i="5"/>
  <c r="I44" i="5"/>
  <c r="I45" i="5"/>
  <c r="I46" i="5"/>
  <c r="I47" i="5"/>
  <c r="I48" i="5"/>
  <c r="I49" i="5"/>
  <c r="I30" i="5"/>
  <c r="P90" i="5"/>
  <c r="Q90" i="5"/>
  <c r="R90" i="5"/>
  <c r="S90" i="5"/>
  <c r="T90" i="5"/>
  <c r="U90" i="5"/>
  <c r="V90" i="5"/>
  <c r="W90" i="5"/>
  <c r="X90" i="5"/>
  <c r="Y90" i="5"/>
  <c r="Z90" i="5"/>
  <c r="AA90" i="5"/>
  <c r="AB90" i="5"/>
  <c r="AC90" i="5"/>
  <c r="AD90" i="5"/>
  <c r="AE90" i="5"/>
  <c r="AF90" i="5"/>
  <c r="AG90" i="5"/>
  <c r="AH90" i="5"/>
  <c r="AI90" i="5"/>
  <c r="AJ90" i="5"/>
  <c r="AK90" i="5"/>
  <c r="AL90" i="5"/>
  <c r="AM90"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I76" i="5"/>
  <c r="P121" i="5"/>
  <c r="Q121" i="5"/>
  <c r="R121" i="5"/>
  <c r="S121" i="5"/>
  <c r="T121" i="5"/>
  <c r="U121" i="5"/>
  <c r="V121" i="5"/>
  <c r="W121" i="5"/>
  <c r="X121" i="5"/>
  <c r="Y121" i="5"/>
  <c r="Z121" i="5"/>
  <c r="AA121" i="5"/>
  <c r="AB121" i="5"/>
  <c r="AC121" i="5"/>
  <c r="AD121" i="5"/>
  <c r="AE121" i="5"/>
  <c r="AF121" i="5"/>
  <c r="AG121" i="5"/>
  <c r="AH121" i="5"/>
  <c r="AI121" i="5"/>
  <c r="AJ121" i="5"/>
  <c r="AK121" i="5"/>
  <c r="AL121" i="5"/>
  <c r="AM121" i="5"/>
  <c r="P122" i="5"/>
  <c r="Q122" i="5"/>
  <c r="R122" i="5"/>
  <c r="S122" i="5"/>
  <c r="T122" i="5"/>
  <c r="U122" i="5"/>
  <c r="V122" i="5"/>
  <c r="W122" i="5"/>
  <c r="X122" i="5"/>
  <c r="Y122" i="5"/>
  <c r="Z122" i="5"/>
  <c r="AA122" i="5"/>
  <c r="AB122" i="5"/>
  <c r="AC122" i="5"/>
  <c r="AD122" i="5"/>
  <c r="AE122" i="5"/>
  <c r="AF122" i="5"/>
  <c r="AG122" i="5"/>
  <c r="AH122" i="5"/>
  <c r="AI122" i="5"/>
  <c r="AJ122" i="5"/>
  <c r="AK122" i="5"/>
  <c r="AL122" i="5"/>
  <c r="AM122" i="5"/>
  <c r="J108" i="5"/>
  <c r="K108" i="5"/>
  <c r="L108" i="5"/>
  <c r="M108" i="5"/>
  <c r="N108" i="5"/>
  <c r="O108" i="5"/>
  <c r="P108" i="5"/>
  <c r="Q108" i="5"/>
  <c r="R108" i="5"/>
  <c r="S108" i="5"/>
  <c r="T108" i="5"/>
  <c r="U108" i="5"/>
  <c r="V108" i="5"/>
  <c r="W108" i="5"/>
  <c r="X108" i="5"/>
  <c r="Y108" i="5"/>
  <c r="Z108" i="5"/>
  <c r="AA108" i="5"/>
  <c r="AB108" i="5"/>
  <c r="AC108" i="5"/>
  <c r="AD108" i="5"/>
  <c r="AE108" i="5"/>
  <c r="AF108" i="5"/>
  <c r="AG108" i="5"/>
  <c r="AH108" i="5"/>
  <c r="AI108" i="5"/>
  <c r="AJ108" i="5"/>
  <c r="AK108" i="5"/>
  <c r="AL108" i="5"/>
  <c r="AM108" i="5"/>
  <c r="I108" i="5"/>
  <c r="J107" i="5"/>
  <c r="K107" i="5"/>
  <c r="L107" i="5"/>
  <c r="M107" i="5"/>
  <c r="N107" i="5"/>
  <c r="O107" i="5"/>
  <c r="P107" i="5"/>
  <c r="Q107" i="5"/>
  <c r="R107" i="5"/>
  <c r="S107" i="5"/>
  <c r="T107" i="5"/>
  <c r="U107" i="5"/>
  <c r="V107" i="5"/>
  <c r="W107" i="5"/>
  <c r="X107" i="5"/>
  <c r="Y107" i="5"/>
  <c r="Z107" i="5"/>
  <c r="AA107" i="5"/>
  <c r="AB107" i="5"/>
  <c r="AC107" i="5"/>
  <c r="AD107" i="5"/>
  <c r="AE107" i="5"/>
  <c r="AF107" i="5"/>
  <c r="AG107" i="5"/>
  <c r="AH107" i="5"/>
  <c r="AI107" i="5"/>
  <c r="AJ107" i="5"/>
  <c r="AK107" i="5"/>
  <c r="AL107" i="5"/>
  <c r="AM107" i="5"/>
  <c r="I107" i="5"/>
  <c r="H123" i="5" l="1"/>
  <c r="H124" i="5"/>
  <c r="H125" i="5"/>
  <c r="H126" i="5"/>
  <c r="H127" i="5"/>
  <c r="H128" i="5"/>
  <c r="H129" i="5"/>
  <c r="H120" i="5"/>
  <c r="H115" i="5"/>
  <c r="H114" i="5"/>
  <c r="H113" i="5"/>
  <c r="H112" i="5"/>
  <c r="H111" i="5"/>
  <c r="H110" i="5"/>
  <c r="H109" i="5"/>
  <c r="H106" i="5"/>
  <c r="H99" i="5"/>
  <c r="H98" i="5"/>
  <c r="H97" i="5"/>
  <c r="H96" i="5"/>
  <c r="H95" i="5"/>
  <c r="H94" i="5"/>
  <c r="H93" i="5"/>
  <c r="H92" i="5"/>
  <c r="H91" i="5"/>
  <c r="H77" i="5"/>
  <c r="H78" i="5"/>
  <c r="H79" i="5"/>
  <c r="H80" i="5"/>
  <c r="H81" i="5"/>
  <c r="H82" i="5"/>
  <c r="H83" i="5"/>
  <c r="H84" i="5"/>
  <c r="H85" i="5"/>
  <c r="H69" i="5"/>
  <c r="H68" i="5"/>
  <c r="H67" i="5"/>
  <c r="H66" i="5"/>
  <c r="H65" i="5"/>
  <c r="H57" i="5"/>
  <c r="H58" i="5"/>
  <c r="H59" i="5"/>
  <c r="H60" i="5"/>
  <c r="H56" i="5"/>
  <c r="Z6" i="5"/>
  <c r="AA6" i="5"/>
  <c r="AB6" i="5"/>
  <c r="AC6" i="5"/>
  <c r="AD6" i="5"/>
  <c r="AE6" i="5"/>
  <c r="AF6" i="5"/>
  <c r="AG6" i="5"/>
  <c r="AH6" i="5"/>
  <c r="AI6" i="5"/>
  <c r="AJ6" i="5"/>
  <c r="AK6" i="5"/>
  <c r="AL6" i="5"/>
  <c r="AM6" i="5"/>
  <c r="Z7" i="5"/>
  <c r="AA7" i="5"/>
  <c r="AB7" i="5"/>
  <c r="AC7" i="5"/>
  <c r="AD7" i="5"/>
  <c r="AE7" i="5"/>
  <c r="AF7" i="5"/>
  <c r="AG7" i="5"/>
  <c r="AH7" i="5"/>
  <c r="AI7" i="5"/>
  <c r="AJ7" i="5"/>
  <c r="AK7" i="5"/>
  <c r="AL7" i="5"/>
  <c r="AM7" i="5"/>
  <c r="Z8" i="5"/>
  <c r="AA8" i="5"/>
  <c r="AB8" i="5"/>
  <c r="AC8" i="5"/>
  <c r="AD8" i="5"/>
  <c r="AE8" i="5"/>
  <c r="AF8" i="5"/>
  <c r="AG8" i="5"/>
  <c r="AH8" i="5"/>
  <c r="AI8" i="5"/>
  <c r="AJ8" i="5"/>
  <c r="AK8" i="5"/>
  <c r="AL8" i="5"/>
  <c r="AM8" i="5"/>
  <c r="Z9" i="5"/>
  <c r="AA9" i="5"/>
  <c r="AB9" i="5"/>
  <c r="AC9" i="5"/>
  <c r="AD9" i="5"/>
  <c r="AE9" i="5"/>
  <c r="AF9" i="5"/>
  <c r="AG9" i="5"/>
  <c r="AH9" i="5"/>
  <c r="AI9" i="5"/>
  <c r="AJ9" i="5"/>
  <c r="AK9" i="5"/>
  <c r="AL9" i="5"/>
  <c r="AM9" i="5"/>
  <c r="Z10" i="5"/>
  <c r="AA10" i="5"/>
  <c r="AB10" i="5"/>
  <c r="AC10" i="5"/>
  <c r="AD10" i="5"/>
  <c r="AE10" i="5"/>
  <c r="AF10" i="5"/>
  <c r="AG10" i="5"/>
  <c r="AH10" i="5"/>
  <c r="AI10" i="5"/>
  <c r="AJ10" i="5"/>
  <c r="AK10" i="5"/>
  <c r="AL10" i="5"/>
  <c r="AM10" i="5"/>
  <c r="Z11" i="5"/>
  <c r="AA11" i="5"/>
  <c r="AB11" i="5"/>
  <c r="AC11" i="5"/>
  <c r="AD11" i="5"/>
  <c r="AE11" i="5"/>
  <c r="AF11" i="5"/>
  <c r="AG11" i="5"/>
  <c r="AH11" i="5"/>
  <c r="AI11" i="5"/>
  <c r="AJ11" i="5"/>
  <c r="AK11" i="5"/>
  <c r="AL11" i="5"/>
  <c r="AM11" i="5"/>
  <c r="Z12" i="5"/>
  <c r="AA12" i="5"/>
  <c r="AB12" i="5"/>
  <c r="AC12" i="5"/>
  <c r="AD12" i="5"/>
  <c r="AE12" i="5"/>
  <c r="AF12" i="5"/>
  <c r="AG12" i="5"/>
  <c r="AH12" i="5"/>
  <c r="AI12" i="5"/>
  <c r="AJ12" i="5"/>
  <c r="AK12" i="5"/>
  <c r="AL12" i="5"/>
  <c r="AM12" i="5"/>
  <c r="Z13" i="5"/>
  <c r="AA13" i="5"/>
  <c r="AB13" i="5"/>
  <c r="AC13" i="5"/>
  <c r="AD13" i="5"/>
  <c r="AE13" i="5"/>
  <c r="AF13" i="5"/>
  <c r="AG13" i="5"/>
  <c r="AH13" i="5"/>
  <c r="AI13" i="5"/>
  <c r="AJ13" i="5"/>
  <c r="AK13" i="5"/>
  <c r="AL13" i="5"/>
  <c r="AM13" i="5"/>
  <c r="Z14" i="5"/>
  <c r="AA14" i="5"/>
  <c r="AB14" i="5"/>
  <c r="AC14" i="5"/>
  <c r="AD14" i="5"/>
  <c r="AE14" i="5"/>
  <c r="AF14" i="5"/>
  <c r="AG14" i="5"/>
  <c r="AH14" i="5"/>
  <c r="AI14" i="5"/>
  <c r="AJ14" i="5"/>
  <c r="AK14" i="5"/>
  <c r="AL14" i="5"/>
  <c r="AM14" i="5"/>
  <c r="Z15" i="5"/>
  <c r="AA15" i="5"/>
  <c r="AB15" i="5"/>
  <c r="AC15" i="5"/>
  <c r="AD15" i="5"/>
  <c r="AE15" i="5"/>
  <c r="AF15" i="5"/>
  <c r="AG15" i="5"/>
  <c r="AH15" i="5"/>
  <c r="AI15" i="5"/>
  <c r="AJ15" i="5"/>
  <c r="AK15" i="5"/>
  <c r="AL15" i="5"/>
  <c r="AM15" i="5"/>
  <c r="Z16" i="5"/>
  <c r="AA16" i="5"/>
  <c r="AB16" i="5"/>
  <c r="AC16" i="5"/>
  <c r="AD16" i="5"/>
  <c r="AE16" i="5"/>
  <c r="AF16" i="5"/>
  <c r="AG16" i="5"/>
  <c r="AH16" i="5"/>
  <c r="AI16" i="5"/>
  <c r="AJ16" i="5"/>
  <c r="AK16" i="5"/>
  <c r="AL16" i="5"/>
  <c r="AM16" i="5"/>
  <c r="Z17" i="5"/>
  <c r="AA17" i="5"/>
  <c r="AB17" i="5"/>
  <c r="AC17" i="5"/>
  <c r="AD17" i="5"/>
  <c r="AE17" i="5"/>
  <c r="AF17" i="5"/>
  <c r="AG17" i="5"/>
  <c r="AH17" i="5"/>
  <c r="AI17" i="5"/>
  <c r="AJ17" i="5"/>
  <c r="AK17" i="5"/>
  <c r="AL17" i="5"/>
  <c r="AM17" i="5"/>
  <c r="Z18" i="5"/>
  <c r="AA18" i="5"/>
  <c r="AB18" i="5"/>
  <c r="AC18" i="5"/>
  <c r="AD18" i="5"/>
  <c r="AE18" i="5"/>
  <c r="AF18" i="5"/>
  <c r="AG18" i="5"/>
  <c r="AH18" i="5"/>
  <c r="AI18" i="5"/>
  <c r="AJ18" i="5"/>
  <c r="AK18" i="5"/>
  <c r="AL18" i="5"/>
  <c r="AM18" i="5"/>
  <c r="Z19" i="5"/>
  <c r="AA19" i="5"/>
  <c r="AB19" i="5"/>
  <c r="AC19" i="5"/>
  <c r="AD19" i="5"/>
  <c r="AE19" i="5"/>
  <c r="AF19" i="5"/>
  <c r="AG19" i="5"/>
  <c r="AH19" i="5"/>
  <c r="AI19" i="5"/>
  <c r="AJ19" i="5"/>
  <c r="AK19" i="5"/>
  <c r="AL19" i="5"/>
  <c r="AM19" i="5"/>
  <c r="Z20" i="5"/>
  <c r="AA20" i="5"/>
  <c r="AB20" i="5"/>
  <c r="AC20" i="5"/>
  <c r="AD20" i="5"/>
  <c r="AE20" i="5"/>
  <c r="AF20" i="5"/>
  <c r="AG20" i="5"/>
  <c r="AH20" i="5"/>
  <c r="AI20" i="5"/>
  <c r="AJ20" i="5"/>
  <c r="AK20" i="5"/>
  <c r="AL20" i="5"/>
  <c r="AM20" i="5"/>
  <c r="Z21" i="5"/>
  <c r="AA21" i="5"/>
  <c r="AB21" i="5"/>
  <c r="AC21" i="5"/>
  <c r="AD21" i="5"/>
  <c r="AE21" i="5"/>
  <c r="AF21" i="5"/>
  <c r="AG21" i="5"/>
  <c r="AH21" i="5"/>
  <c r="AI21" i="5"/>
  <c r="AJ21" i="5"/>
  <c r="AK21" i="5"/>
  <c r="AL21" i="5"/>
  <c r="AM21" i="5"/>
  <c r="Z22" i="5"/>
  <c r="AA22" i="5"/>
  <c r="AB22" i="5"/>
  <c r="AC22" i="5"/>
  <c r="AD22" i="5"/>
  <c r="AE22" i="5"/>
  <c r="AF22" i="5"/>
  <c r="AG22" i="5"/>
  <c r="AH22" i="5"/>
  <c r="AI22" i="5"/>
  <c r="AJ22" i="5"/>
  <c r="AK22" i="5"/>
  <c r="AL22" i="5"/>
  <c r="AM22" i="5"/>
  <c r="Z23" i="5"/>
  <c r="AA23" i="5"/>
  <c r="AB23" i="5"/>
  <c r="AC23" i="5"/>
  <c r="AD23" i="5"/>
  <c r="AE23" i="5"/>
  <c r="AF23" i="5"/>
  <c r="AG23" i="5"/>
  <c r="AH23" i="5"/>
  <c r="AI23" i="5"/>
  <c r="AJ23" i="5"/>
  <c r="AK23" i="5"/>
  <c r="AL23" i="5"/>
  <c r="AM23" i="5"/>
  <c r="Z24" i="5"/>
  <c r="AA24" i="5"/>
  <c r="AB24" i="5"/>
  <c r="AC24" i="5"/>
  <c r="AD24" i="5"/>
  <c r="AE24" i="5"/>
  <c r="AF24" i="5"/>
  <c r="AG24" i="5"/>
  <c r="AH24" i="5"/>
  <c r="AI24" i="5"/>
  <c r="AJ24" i="5"/>
  <c r="AK24" i="5"/>
  <c r="AL24" i="5"/>
  <c r="AM24" i="5"/>
  <c r="Z25" i="5"/>
  <c r="AA25" i="5"/>
  <c r="AB25" i="5"/>
  <c r="AC25" i="5"/>
  <c r="AD25" i="5"/>
  <c r="AE25" i="5"/>
  <c r="AF25" i="5"/>
  <c r="AG25" i="5"/>
  <c r="AH25" i="5"/>
  <c r="AI25" i="5"/>
  <c r="AJ25" i="5"/>
  <c r="AK25" i="5"/>
  <c r="AL25" i="5"/>
  <c r="AM25" i="5"/>
  <c r="J6" i="5"/>
  <c r="K6" i="5"/>
  <c r="L6" i="5"/>
  <c r="M6" i="5"/>
  <c r="N6" i="5"/>
  <c r="O6" i="5"/>
  <c r="P6" i="5"/>
  <c r="Q6" i="5"/>
  <c r="R6" i="5"/>
  <c r="S6" i="5"/>
  <c r="T6" i="5"/>
  <c r="U6" i="5"/>
  <c r="V6" i="5"/>
  <c r="W6" i="5"/>
  <c r="X6" i="5"/>
  <c r="Y6" i="5"/>
  <c r="J7" i="5"/>
  <c r="K7" i="5"/>
  <c r="L7" i="5"/>
  <c r="M7" i="5"/>
  <c r="N7" i="5"/>
  <c r="O7" i="5"/>
  <c r="P7" i="5"/>
  <c r="Q7" i="5"/>
  <c r="R7" i="5"/>
  <c r="S7" i="5"/>
  <c r="T7" i="5"/>
  <c r="U7" i="5"/>
  <c r="V7" i="5"/>
  <c r="W7" i="5"/>
  <c r="X7" i="5"/>
  <c r="Y7" i="5"/>
  <c r="J8" i="5"/>
  <c r="K8" i="5"/>
  <c r="L8" i="5"/>
  <c r="M8" i="5"/>
  <c r="N8" i="5"/>
  <c r="O8" i="5"/>
  <c r="P8" i="5"/>
  <c r="Q8" i="5"/>
  <c r="R8" i="5"/>
  <c r="S8" i="5"/>
  <c r="T8" i="5"/>
  <c r="U8" i="5"/>
  <c r="V8" i="5"/>
  <c r="W8" i="5"/>
  <c r="X8" i="5"/>
  <c r="Y8" i="5"/>
  <c r="J9" i="5"/>
  <c r="K9" i="5"/>
  <c r="L9" i="5"/>
  <c r="M9" i="5"/>
  <c r="N9" i="5"/>
  <c r="O9" i="5"/>
  <c r="P9" i="5"/>
  <c r="Q9" i="5"/>
  <c r="R9" i="5"/>
  <c r="S9" i="5"/>
  <c r="T9" i="5"/>
  <c r="U9" i="5"/>
  <c r="V9" i="5"/>
  <c r="W9" i="5"/>
  <c r="X9" i="5"/>
  <c r="Y9" i="5"/>
  <c r="J10" i="5"/>
  <c r="K10" i="5"/>
  <c r="L10" i="5"/>
  <c r="M10" i="5"/>
  <c r="N10" i="5"/>
  <c r="O10" i="5"/>
  <c r="P10" i="5"/>
  <c r="Q10" i="5"/>
  <c r="R10" i="5"/>
  <c r="S10" i="5"/>
  <c r="T10" i="5"/>
  <c r="U10" i="5"/>
  <c r="V10" i="5"/>
  <c r="W10" i="5"/>
  <c r="X10" i="5"/>
  <c r="Y10" i="5"/>
  <c r="J11" i="5"/>
  <c r="K11" i="5"/>
  <c r="L11" i="5"/>
  <c r="M11" i="5"/>
  <c r="N11" i="5"/>
  <c r="O11" i="5"/>
  <c r="P11" i="5"/>
  <c r="Q11" i="5"/>
  <c r="R11" i="5"/>
  <c r="S11" i="5"/>
  <c r="T11" i="5"/>
  <c r="U11" i="5"/>
  <c r="V11" i="5"/>
  <c r="W11" i="5"/>
  <c r="X11" i="5"/>
  <c r="Y11" i="5"/>
  <c r="J12" i="5"/>
  <c r="K12" i="5"/>
  <c r="L12" i="5"/>
  <c r="M12" i="5"/>
  <c r="N12" i="5"/>
  <c r="O12" i="5"/>
  <c r="P12" i="5"/>
  <c r="Q12" i="5"/>
  <c r="R12" i="5"/>
  <c r="S12" i="5"/>
  <c r="T12" i="5"/>
  <c r="U12" i="5"/>
  <c r="V12" i="5"/>
  <c r="W12" i="5"/>
  <c r="X12" i="5"/>
  <c r="Y12" i="5"/>
  <c r="J13" i="5"/>
  <c r="K13" i="5"/>
  <c r="L13" i="5"/>
  <c r="M13" i="5"/>
  <c r="N13" i="5"/>
  <c r="O13" i="5"/>
  <c r="P13" i="5"/>
  <c r="Q13" i="5"/>
  <c r="R13" i="5"/>
  <c r="S13" i="5"/>
  <c r="T13" i="5"/>
  <c r="U13" i="5"/>
  <c r="V13" i="5"/>
  <c r="W13" i="5"/>
  <c r="X13" i="5"/>
  <c r="Y13" i="5"/>
  <c r="J14" i="5"/>
  <c r="K14" i="5"/>
  <c r="L14" i="5"/>
  <c r="M14" i="5"/>
  <c r="N14" i="5"/>
  <c r="O14" i="5"/>
  <c r="P14" i="5"/>
  <c r="Q14" i="5"/>
  <c r="R14" i="5"/>
  <c r="S14" i="5"/>
  <c r="T14" i="5"/>
  <c r="U14" i="5"/>
  <c r="V14" i="5"/>
  <c r="W14" i="5"/>
  <c r="X14" i="5"/>
  <c r="Y14" i="5"/>
  <c r="J15" i="5"/>
  <c r="K15" i="5"/>
  <c r="L15" i="5"/>
  <c r="M15" i="5"/>
  <c r="N15" i="5"/>
  <c r="O15" i="5"/>
  <c r="P15" i="5"/>
  <c r="Q15" i="5"/>
  <c r="R15" i="5"/>
  <c r="S15" i="5"/>
  <c r="T15" i="5"/>
  <c r="U15" i="5"/>
  <c r="V15" i="5"/>
  <c r="W15" i="5"/>
  <c r="X15" i="5"/>
  <c r="Y15" i="5"/>
  <c r="J16" i="5"/>
  <c r="K16" i="5"/>
  <c r="L16" i="5"/>
  <c r="M16" i="5"/>
  <c r="N16" i="5"/>
  <c r="O16" i="5"/>
  <c r="P16" i="5"/>
  <c r="Q16" i="5"/>
  <c r="R16" i="5"/>
  <c r="S16" i="5"/>
  <c r="T16" i="5"/>
  <c r="U16" i="5"/>
  <c r="V16" i="5"/>
  <c r="W16" i="5"/>
  <c r="X16" i="5"/>
  <c r="Y16" i="5"/>
  <c r="J17" i="5"/>
  <c r="K17" i="5"/>
  <c r="L17" i="5"/>
  <c r="M17" i="5"/>
  <c r="N17" i="5"/>
  <c r="O17" i="5"/>
  <c r="P17" i="5"/>
  <c r="Q17" i="5"/>
  <c r="R17" i="5"/>
  <c r="S17" i="5"/>
  <c r="T17" i="5"/>
  <c r="U17" i="5"/>
  <c r="V17" i="5"/>
  <c r="W17" i="5"/>
  <c r="X17" i="5"/>
  <c r="Y17" i="5"/>
  <c r="J18" i="5"/>
  <c r="K18" i="5"/>
  <c r="L18" i="5"/>
  <c r="M18" i="5"/>
  <c r="N18" i="5"/>
  <c r="O18" i="5"/>
  <c r="P18" i="5"/>
  <c r="Q18" i="5"/>
  <c r="R18" i="5"/>
  <c r="S18" i="5"/>
  <c r="T18" i="5"/>
  <c r="U18" i="5"/>
  <c r="V18" i="5"/>
  <c r="W18" i="5"/>
  <c r="X18" i="5"/>
  <c r="Y18" i="5"/>
  <c r="J19" i="5"/>
  <c r="K19" i="5"/>
  <c r="L19" i="5"/>
  <c r="M19" i="5"/>
  <c r="N19" i="5"/>
  <c r="O19" i="5"/>
  <c r="P19" i="5"/>
  <c r="Q19" i="5"/>
  <c r="R19" i="5"/>
  <c r="S19" i="5"/>
  <c r="T19" i="5"/>
  <c r="U19" i="5"/>
  <c r="V19" i="5"/>
  <c r="W19" i="5"/>
  <c r="X19" i="5"/>
  <c r="Y19" i="5"/>
  <c r="J20" i="5"/>
  <c r="K20" i="5"/>
  <c r="L20" i="5"/>
  <c r="M20" i="5"/>
  <c r="N20" i="5"/>
  <c r="O20" i="5"/>
  <c r="P20" i="5"/>
  <c r="Q20" i="5"/>
  <c r="R20" i="5"/>
  <c r="S20" i="5"/>
  <c r="T20" i="5"/>
  <c r="U20" i="5"/>
  <c r="V20" i="5"/>
  <c r="W20" i="5"/>
  <c r="X20" i="5"/>
  <c r="Y20" i="5"/>
  <c r="J21" i="5"/>
  <c r="K21" i="5"/>
  <c r="L21" i="5"/>
  <c r="M21" i="5"/>
  <c r="N21" i="5"/>
  <c r="O21" i="5"/>
  <c r="P21" i="5"/>
  <c r="Q21" i="5"/>
  <c r="R21" i="5"/>
  <c r="S21" i="5"/>
  <c r="T21" i="5"/>
  <c r="U21" i="5"/>
  <c r="V21" i="5"/>
  <c r="W21" i="5"/>
  <c r="X21" i="5"/>
  <c r="Y21" i="5"/>
  <c r="J22" i="5"/>
  <c r="K22" i="5"/>
  <c r="L22" i="5"/>
  <c r="M22" i="5"/>
  <c r="N22" i="5"/>
  <c r="O22" i="5"/>
  <c r="P22" i="5"/>
  <c r="Q22" i="5"/>
  <c r="R22" i="5"/>
  <c r="S22" i="5"/>
  <c r="T22" i="5"/>
  <c r="U22" i="5"/>
  <c r="V22" i="5"/>
  <c r="W22" i="5"/>
  <c r="X22" i="5"/>
  <c r="Y22" i="5"/>
  <c r="J23" i="5"/>
  <c r="K23" i="5"/>
  <c r="L23" i="5"/>
  <c r="M23" i="5"/>
  <c r="N23" i="5"/>
  <c r="O23" i="5"/>
  <c r="P23" i="5"/>
  <c r="Q23" i="5"/>
  <c r="R23" i="5"/>
  <c r="S23" i="5"/>
  <c r="T23" i="5"/>
  <c r="U23" i="5"/>
  <c r="V23" i="5"/>
  <c r="W23" i="5"/>
  <c r="X23" i="5"/>
  <c r="Y23" i="5"/>
  <c r="J24" i="5"/>
  <c r="K24" i="5"/>
  <c r="L24" i="5"/>
  <c r="M24" i="5"/>
  <c r="N24" i="5"/>
  <c r="O24" i="5"/>
  <c r="P24" i="5"/>
  <c r="Q24" i="5"/>
  <c r="R24" i="5"/>
  <c r="S24" i="5"/>
  <c r="T24" i="5"/>
  <c r="U24" i="5"/>
  <c r="V24" i="5"/>
  <c r="W24" i="5"/>
  <c r="X24" i="5"/>
  <c r="Y24" i="5"/>
  <c r="J25" i="5"/>
  <c r="K25" i="5"/>
  <c r="L25" i="5"/>
  <c r="M25" i="5"/>
  <c r="N25" i="5"/>
  <c r="O25" i="5"/>
  <c r="P25" i="5"/>
  <c r="Q25" i="5"/>
  <c r="R25" i="5"/>
  <c r="S25" i="5"/>
  <c r="T25" i="5"/>
  <c r="U25" i="5"/>
  <c r="V25" i="5"/>
  <c r="W25" i="5"/>
  <c r="X25" i="5"/>
  <c r="Y25" i="5"/>
  <c r="I7" i="5"/>
  <c r="I8" i="5"/>
  <c r="I9" i="5"/>
  <c r="I10" i="5"/>
  <c r="I11" i="5"/>
  <c r="I12" i="5"/>
  <c r="I13" i="5"/>
  <c r="I14" i="5"/>
  <c r="I15" i="5"/>
  <c r="I16" i="5"/>
  <c r="I17" i="5"/>
  <c r="I18" i="5"/>
  <c r="I19" i="5"/>
  <c r="I20" i="5"/>
  <c r="I21" i="5"/>
  <c r="I22" i="5"/>
  <c r="I23" i="5"/>
  <c r="I24" i="5"/>
  <c r="I25" i="5"/>
  <c r="I6" i="5"/>
  <c r="P61" i="5"/>
  <c r="X61" i="5"/>
  <c r="AF61" i="5"/>
  <c r="I61" i="5"/>
  <c r="Q61" i="5"/>
  <c r="Y61" i="5"/>
  <c r="AG61" i="5"/>
  <c r="J61" i="5"/>
  <c r="R61" i="5"/>
  <c r="Z61" i="5"/>
  <c r="AH61" i="5"/>
  <c r="K61" i="5"/>
  <c r="S61" i="5"/>
  <c r="AA61" i="5"/>
  <c r="AI61" i="5"/>
  <c r="L61" i="5"/>
  <c r="M61" i="5"/>
  <c r="N61" i="5"/>
  <c r="O61" i="5"/>
  <c r="T61" i="5"/>
  <c r="U61" i="5"/>
  <c r="V61" i="5"/>
  <c r="W61" i="5"/>
  <c r="AB61" i="5"/>
  <c r="AC61" i="5"/>
  <c r="AD61" i="5"/>
  <c r="AE61" i="5"/>
  <c r="AJ61" i="5"/>
  <c r="AK61" i="5"/>
  <c r="AL61" i="5"/>
  <c r="AM61" i="5"/>
  <c r="H13" i="5" l="1"/>
  <c r="H21" i="5"/>
  <c r="H20" i="5"/>
  <c r="H12" i="5"/>
  <c r="H18" i="5"/>
  <c r="H10" i="5"/>
  <c r="H22" i="5"/>
  <c r="H25" i="5"/>
  <c r="H17" i="5"/>
  <c r="H9" i="5"/>
  <c r="H11" i="5"/>
  <c r="H14" i="5"/>
  <c r="H24" i="5"/>
  <c r="H16" i="5"/>
  <c r="H8" i="5"/>
  <c r="H23" i="5"/>
  <c r="H15" i="5"/>
  <c r="H7" i="5"/>
  <c r="H19" i="5"/>
  <c r="H6" i="5"/>
  <c r="N38" i="6" l="1"/>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M3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N18" i="6"/>
  <c r="M18" i="6"/>
  <c r="H46" i="5"/>
  <c r="H47" i="5"/>
  <c r="H49" i="5"/>
  <c r="H31" i="5"/>
  <c r="H32" i="5"/>
  <c r="H33" i="5"/>
  <c r="H34" i="5"/>
  <c r="H35" i="5"/>
  <c r="H36" i="5"/>
  <c r="H37" i="5"/>
  <c r="H38" i="5"/>
  <c r="H39" i="5"/>
  <c r="H40" i="5"/>
  <c r="H41" i="5"/>
  <c r="H42" i="5"/>
  <c r="H43" i="5"/>
  <c r="H44" i="5"/>
  <c r="H45" i="5"/>
  <c r="H48" i="5"/>
  <c r="H30" i="5"/>
  <c r="F31" i="5"/>
  <c r="F32" i="5"/>
  <c r="F33" i="5"/>
  <c r="F34" i="5"/>
  <c r="F35" i="5"/>
  <c r="F36" i="5"/>
  <c r="F37" i="5"/>
  <c r="F38" i="5"/>
  <c r="F39" i="5"/>
  <c r="F40" i="5"/>
  <c r="F41" i="5"/>
  <c r="F42" i="5"/>
  <c r="F43" i="5"/>
  <c r="F44" i="5"/>
  <c r="F45" i="5"/>
  <c r="F46" i="5"/>
  <c r="F47" i="5"/>
  <c r="F48" i="5"/>
  <c r="F49" i="5"/>
  <c r="F30" i="5"/>
  <c r="F7" i="5"/>
  <c r="F8" i="5"/>
  <c r="F9" i="5"/>
  <c r="F10" i="5"/>
  <c r="F11" i="5"/>
  <c r="F12" i="5"/>
  <c r="F13" i="5"/>
  <c r="F14" i="5"/>
  <c r="F15" i="5"/>
  <c r="F16" i="5"/>
  <c r="F17" i="5"/>
  <c r="F18" i="5"/>
  <c r="F19" i="5"/>
  <c r="F20" i="5"/>
  <c r="F21" i="5"/>
  <c r="F22" i="5"/>
  <c r="F23" i="5"/>
  <c r="F24" i="5"/>
  <c r="F25" i="5"/>
  <c r="F6" i="5"/>
  <c r="I54" i="2" l="1"/>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H54"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H29" i="2"/>
  <c r="I200" i="2"/>
  <c r="J200" i="2"/>
  <c r="K200" i="2"/>
  <c r="L200" i="2"/>
  <c r="M200" i="2"/>
  <c r="N200" i="2"/>
  <c r="O200" i="2"/>
  <c r="P200" i="2"/>
  <c r="Q200" i="2"/>
  <c r="R200" i="2"/>
  <c r="S200" i="2"/>
  <c r="T200" i="2"/>
  <c r="U200" i="2"/>
  <c r="V200" i="2"/>
  <c r="W200" i="2"/>
  <c r="X200" i="2"/>
  <c r="Y200" i="2"/>
  <c r="Z200" i="2"/>
  <c r="AA200" i="2"/>
  <c r="AB200" i="2"/>
  <c r="AC200" i="2"/>
  <c r="AD200" i="2"/>
  <c r="AE200" i="2"/>
  <c r="AF200" i="2"/>
  <c r="AG200" i="2"/>
  <c r="AH200" i="2"/>
  <c r="AI200" i="2"/>
  <c r="AJ200" i="2"/>
  <c r="AK200" i="2"/>
  <c r="AL200" i="2"/>
  <c r="H200" i="2"/>
  <c r="I198" i="2"/>
  <c r="J198" i="2"/>
  <c r="K198" i="2"/>
  <c r="L198" i="2"/>
  <c r="M198" i="2"/>
  <c r="N198" i="2"/>
  <c r="O198" i="2"/>
  <c r="P198" i="2"/>
  <c r="Q198" i="2"/>
  <c r="R198" i="2"/>
  <c r="S198" i="2"/>
  <c r="T198" i="2"/>
  <c r="U198" i="2"/>
  <c r="V198" i="2"/>
  <c r="W198" i="2"/>
  <c r="X198" i="2"/>
  <c r="Y198" i="2"/>
  <c r="Z198" i="2"/>
  <c r="AA198" i="2"/>
  <c r="AB198" i="2"/>
  <c r="AC198" i="2"/>
  <c r="AD198" i="2"/>
  <c r="AE198" i="2"/>
  <c r="AF198" i="2"/>
  <c r="AG198" i="2"/>
  <c r="AH198" i="2"/>
  <c r="AI198" i="2"/>
  <c r="AJ198" i="2"/>
  <c r="AK198" i="2"/>
  <c r="AL198" i="2"/>
  <c r="H198" i="2"/>
  <c r="D197" i="2"/>
  <c r="D196" i="2"/>
  <c r="D195" i="2"/>
  <c r="D194" i="2"/>
  <c r="D193" i="2"/>
  <c r="D192" i="2"/>
  <c r="D191" i="2"/>
  <c r="D190" i="2"/>
  <c r="D189" i="2"/>
  <c r="D188" i="2"/>
  <c r="D187" i="2"/>
  <c r="D186" i="2"/>
  <c r="D185" i="2"/>
  <c r="D184" i="2"/>
  <c r="D183" i="2"/>
  <c r="D182" i="2"/>
  <c r="D181" i="2"/>
  <c r="D180" i="2"/>
  <c r="D179" i="2"/>
  <c r="D178" i="2"/>
  <c r="B177" i="2"/>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I128" i="2"/>
  <c r="J128" i="2"/>
  <c r="K128" i="2"/>
  <c r="L128" i="2"/>
  <c r="M128" i="2"/>
  <c r="N128" i="2"/>
  <c r="O128" i="2"/>
  <c r="P128" i="2"/>
  <c r="Q128" i="2"/>
  <c r="R128" i="2"/>
  <c r="S128" i="2"/>
  <c r="T128" i="2"/>
  <c r="U128" i="2"/>
  <c r="V128" i="2"/>
  <c r="W128" i="2"/>
  <c r="X128" i="2"/>
  <c r="Y128" i="2"/>
  <c r="Z128" i="2"/>
  <c r="AA128" i="2"/>
  <c r="AB128" i="2"/>
  <c r="AC128" i="2"/>
  <c r="AD128" i="2"/>
  <c r="AE128" i="2"/>
  <c r="AF128" i="2"/>
  <c r="AG128" i="2"/>
  <c r="AH128" i="2"/>
  <c r="AI128" i="2"/>
  <c r="AJ128" i="2"/>
  <c r="AK128" i="2"/>
  <c r="AL128" i="2"/>
  <c r="H128" i="2"/>
  <c r="D127" i="2"/>
  <c r="D126" i="2"/>
  <c r="D125" i="2"/>
  <c r="D124" i="2"/>
  <c r="D123" i="2"/>
  <c r="D122" i="2"/>
  <c r="D121" i="2"/>
  <c r="D120" i="2"/>
  <c r="D119" i="2"/>
  <c r="D118" i="2"/>
  <c r="D117" i="2"/>
  <c r="D116" i="2"/>
  <c r="D115" i="2"/>
  <c r="D114" i="2"/>
  <c r="D113" i="2"/>
  <c r="D112" i="2"/>
  <c r="D111" i="2"/>
  <c r="D110" i="2"/>
  <c r="D109" i="2"/>
  <c r="D108" i="2"/>
  <c r="I90" i="5" l="1"/>
  <c r="I122" i="5"/>
  <c r="I121" i="5"/>
  <c r="O90" i="5"/>
  <c r="O122" i="5"/>
  <c r="O121" i="5"/>
  <c r="L122" i="5"/>
  <c r="L121" i="5"/>
  <c r="L90" i="5"/>
  <c r="M122" i="5"/>
  <c r="M121" i="5"/>
  <c r="M90" i="5"/>
  <c r="K122" i="5"/>
  <c r="K121" i="5"/>
  <c r="K90" i="5"/>
  <c r="N90" i="5"/>
  <c r="N122" i="5"/>
  <c r="N121" i="5"/>
  <c r="J121" i="5"/>
  <c r="J122" i="5"/>
  <c r="J90" i="5"/>
  <c r="M5" i="14"/>
  <c r="M4" i="14"/>
  <c r="M3" i="14"/>
  <c r="M5" i="6"/>
  <c r="M4" i="6"/>
  <c r="M3" i="6"/>
  <c r="H121" i="5" l="1"/>
  <c r="H122" i="5"/>
  <c r="H107" i="5"/>
  <c r="H108" i="5"/>
  <c r="H53" i="9"/>
  <c r="N33" i="6" s="1"/>
  <c r="F76" i="5"/>
  <c r="A137" i="9"/>
  <c r="A133" i="9"/>
  <c r="AK145" i="9"/>
  <c r="AQ15" i="14" s="1"/>
  <c r="AJ145" i="9"/>
  <c r="AP15" i="14" s="1"/>
  <c r="AI145" i="9"/>
  <c r="AO15" i="14" s="1"/>
  <c r="AH145" i="9"/>
  <c r="AN15" i="14" s="1"/>
  <c r="AG145" i="9"/>
  <c r="AM15" i="14" s="1"/>
  <c r="AF145" i="9"/>
  <c r="AL15" i="14" s="1"/>
  <c r="AE145" i="9"/>
  <c r="AK15" i="14" s="1"/>
  <c r="AD145" i="9"/>
  <c r="AJ15" i="14" s="1"/>
  <c r="AC145" i="9"/>
  <c r="AI15" i="14" s="1"/>
  <c r="AB145" i="9"/>
  <c r="AH15" i="14" s="1"/>
  <c r="AA145" i="9"/>
  <c r="AG15" i="14" s="1"/>
  <c r="Z145" i="9"/>
  <c r="AF15" i="14" s="1"/>
  <c r="Y145" i="9"/>
  <c r="AE15" i="14" s="1"/>
  <c r="X145" i="9"/>
  <c r="AD15" i="14" s="1"/>
  <c r="W145" i="9"/>
  <c r="AC15" i="14" s="1"/>
  <c r="V145" i="9"/>
  <c r="AB15" i="14" s="1"/>
  <c r="U145" i="9"/>
  <c r="AA15" i="14" s="1"/>
  <c r="T145" i="9"/>
  <c r="Z15" i="14" s="1"/>
  <c r="S145" i="9"/>
  <c r="Y15" i="14" s="1"/>
  <c r="R145" i="9"/>
  <c r="X15" i="14" s="1"/>
  <c r="Q145" i="9"/>
  <c r="W15" i="14" s="1"/>
  <c r="P145" i="9"/>
  <c r="V15" i="14" s="1"/>
  <c r="O145" i="9"/>
  <c r="U15" i="14" s="1"/>
  <c r="N145" i="9"/>
  <c r="T15" i="14" s="1"/>
  <c r="M145" i="9"/>
  <c r="S15" i="14" s="1"/>
  <c r="L145" i="9"/>
  <c r="R15" i="14" s="1"/>
  <c r="K145" i="9"/>
  <c r="Q15" i="14" s="1"/>
  <c r="J145" i="9"/>
  <c r="P15" i="14" s="1"/>
  <c r="I145" i="9"/>
  <c r="O15" i="14" s="1"/>
  <c r="H145" i="9"/>
  <c r="N15" i="14" s="1"/>
  <c r="G145" i="9"/>
  <c r="M15" i="14" s="1"/>
  <c r="F144" i="9"/>
  <c r="F145" i="9" s="1"/>
  <c r="A144" i="9"/>
  <c r="I125" i="9"/>
  <c r="O34" i="6" s="1"/>
  <c r="J125" i="9"/>
  <c r="P34" i="6" s="1"/>
  <c r="K125" i="9"/>
  <c r="Q34" i="6" s="1"/>
  <c r="L125" i="9"/>
  <c r="R34" i="6" s="1"/>
  <c r="M125" i="9"/>
  <c r="S34" i="6" s="1"/>
  <c r="N125" i="9"/>
  <c r="T34" i="6" s="1"/>
  <c r="O125" i="9"/>
  <c r="U34" i="6" s="1"/>
  <c r="P125" i="9"/>
  <c r="V34" i="6" s="1"/>
  <c r="Q125" i="9"/>
  <c r="W34" i="6" s="1"/>
  <c r="R125" i="9"/>
  <c r="X34" i="6" s="1"/>
  <c r="S125" i="9"/>
  <c r="Y34" i="6" s="1"/>
  <c r="T125" i="9"/>
  <c r="Z34" i="6" s="1"/>
  <c r="U125" i="9"/>
  <c r="AA34" i="6" s="1"/>
  <c r="V125" i="9"/>
  <c r="AB34" i="6" s="1"/>
  <c r="W125" i="9"/>
  <c r="AC34" i="6" s="1"/>
  <c r="X125" i="9"/>
  <c r="AD34" i="6" s="1"/>
  <c r="Y125" i="9"/>
  <c r="AE34" i="6" s="1"/>
  <c r="Z125" i="9"/>
  <c r="AF34" i="6" s="1"/>
  <c r="AA125" i="9"/>
  <c r="AG34" i="6" s="1"/>
  <c r="AB125" i="9"/>
  <c r="AH34" i="6" s="1"/>
  <c r="AC125" i="9"/>
  <c r="AI34" i="6" s="1"/>
  <c r="AD125" i="9"/>
  <c r="AJ34" i="6" s="1"/>
  <c r="AE125" i="9"/>
  <c r="AK34" i="6" s="1"/>
  <c r="AF125" i="9"/>
  <c r="AL34" i="6" s="1"/>
  <c r="AG125" i="9"/>
  <c r="AM34" i="6" s="1"/>
  <c r="AH125" i="9"/>
  <c r="AN34" i="6" s="1"/>
  <c r="AI125" i="9"/>
  <c r="AO34" i="6" s="1"/>
  <c r="AJ125" i="9"/>
  <c r="AP34" i="6" s="1"/>
  <c r="AK125" i="9"/>
  <c r="AQ34" i="6" s="1"/>
  <c r="H125" i="9"/>
  <c r="N34" i="6" s="1"/>
  <c r="G125" i="9"/>
  <c r="M34" i="6" s="1"/>
  <c r="I91" i="9"/>
  <c r="O14" i="6" s="1"/>
  <c r="J91" i="9"/>
  <c r="P14" i="6" s="1"/>
  <c r="K91" i="9"/>
  <c r="Q14" i="6" s="1"/>
  <c r="L91" i="9"/>
  <c r="R14" i="6" s="1"/>
  <c r="M91" i="9"/>
  <c r="S14" i="6" s="1"/>
  <c r="N91" i="9"/>
  <c r="T14" i="6" s="1"/>
  <c r="O91" i="9"/>
  <c r="P91" i="9"/>
  <c r="V14" i="6" s="1"/>
  <c r="Q91" i="9"/>
  <c r="W14" i="6" s="1"/>
  <c r="R91" i="9"/>
  <c r="X14" i="6" s="1"/>
  <c r="S91" i="9"/>
  <c r="Y14" i="6" s="1"/>
  <c r="T91" i="9"/>
  <c r="Z14" i="6" s="1"/>
  <c r="U91" i="9"/>
  <c r="AA14" i="6" s="1"/>
  <c r="V91" i="9"/>
  <c r="AB14" i="6" s="1"/>
  <c r="W91" i="9"/>
  <c r="AC14" i="6" s="1"/>
  <c r="X91" i="9"/>
  <c r="AD14" i="6" s="1"/>
  <c r="Y91" i="9"/>
  <c r="AE14" i="6" s="1"/>
  <c r="Z91" i="9"/>
  <c r="AF14" i="6" s="1"/>
  <c r="AA91" i="9"/>
  <c r="AG14" i="6" s="1"/>
  <c r="AB91" i="9"/>
  <c r="AH14" i="6" s="1"/>
  <c r="AC91" i="9"/>
  <c r="AI14" i="6" s="1"/>
  <c r="AD91" i="9"/>
  <c r="AJ14" i="6" s="1"/>
  <c r="AE91" i="9"/>
  <c r="AK14" i="6" s="1"/>
  <c r="AF91" i="9"/>
  <c r="AL14" i="6" s="1"/>
  <c r="AG91" i="9"/>
  <c r="AM14" i="6" s="1"/>
  <c r="AH91" i="9"/>
  <c r="AN14" i="6" s="1"/>
  <c r="AI91" i="9"/>
  <c r="AO14" i="6" s="1"/>
  <c r="AJ91" i="9"/>
  <c r="AP14" i="6" s="1"/>
  <c r="AK91" i="9"/>
  <c r="AQ14" i="6" s="1"/>
  <c r="H91" i="9"/>
  <c r="N14" i="6" s="1"/>
  <c r="G91" i="9"/>
  <c r="M14" i="6" s="1"/>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A61" i="9"/>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I53" i="9"/>
  <c r="O33" i="6" s="1"/>
  <c r="J53" i="9"/>
  <c r="P33" i="6" s="1"/>
  <c r="K53" i="9"/>
  <c r="Q33" i="6" s="1"/>
  <c r="L53" i="9"/>
  <c r="R33" i="6" s="1"/>
  <c r="M53" i="9"/>
  <c r="S33" i="6" s="1"/>
  <c r="N53" i="9"/>
  <c r="T33" i="6" s="1"/>
  <c r="O53" i="9"/>
  <c r="U33" i="6" s="1"/>
  <c r="P53" i="9"/>
  <c r="V33" i="6" s="1"/>
  <c r="V35" i="6" s="1"/>
  <c r="Q53" i="9"/>
  <c r="W33" i="6" s="1"/>
  <c r="R53" i="9"/>
  <c r="X33" i="6" s="1"/>
  <c r="S53" i="9"/>
  <c r="Y33" i="6" s="1"/>
  <c r="T53" i="9"/>
  <c r="Z33" i="6" s="1"/>
  <c r="U53" i="9"/>
  <c r="AA33" i="6" s="1"/>
  <c r="V53" i="9"/>
  <c r="AB33" i="6" s="1"/>
  <c r="W53" i="9"/>
  <c r="AC33" i="6" s="1"/>
  <c r="X53" i="9"/>
  <c r="AD33" i="6" s="1"/>
  <c r="AD35" i="6" s="1"/>
  <c r="Y53" i="9"/>
  <c r="AE33" i="6" s="1"/>
  <c r="Z53" i="9"/>
  <c r="AF33" i="6" s="1"/>
  <c r="AA53" i="9"/>
  <c r="AG33" i="6" s="1"/>
  <c r="AB53" i="9"/>
  <c r="AH33" i="6" s="1"/>
  <c r="AC53" i="9"/>
  <c r="AI33" i="6" s="1"/>
  <c r="AD53" i="9"/>
  <c r="AJ33" i="6" s="1"/>
  <c r="AE53" i="9"/>
  <c r="AK33" i="6" s="1"/>
  <c r="AF53" i="9"/>
  <c r="AL33" i="6" s="1"/>
  <c r="AL35" i="6" s="1"/>
  <c r="AG53" i="9"/>
  <c r="AM33" i="6" s="1"/>
  <c r="AH53" i="9"/>
  <c r="AN33" i="6" s="1"/>
  <c r="AI53" i="9"/>
  <c r="AO33" i="6" s="1"/>
  <c r="AJ53" i="9"/>
  <c r="AP33" i="6" s="1"/>
  <c r="AK53" i="9"/>
  <c r="AQ33" i="6" s="1"/>
  <c r="H29" i="9"/>
  <c r="N13" i="14" s="1"/>
  <c r="I29" i="9"/>
  <c r="O13" i="6" s="1"/>
  <c r="J29" i="9"/>
  <c r="P13" i="6" s="1"/>
  <c r="K29" i="9"/>
  <c r="L29" i="9"/>
  <c r="R13" i="6" s="1"/>
  <c r="M29" i="9"/>
  <c r="S13" i="6" s="1"/>
  <c r="N29" i="9"/>
  <c r="T13" i="6" s="1"/>
  <c r="O29" i="9"/>
  <c r="U13" i="14" s="1"/>
  <c r="P29" i="9"/>
  <c r="V13" i="14" s="1"/>
  <c r="Q29" i="9"/>
  <c r="W13" i="6" s="1"/>
  <c r="R29" i="9"/>
  <c r="X13" i="6" s="1"/>
  <c r="S29" i="9"/>
  <c r="Y13" i="6" s="1"/>
  <c r="Y15" i="6" s="1"/>
  <c r="T29" i="9"/>
  <c r="U29" i="9"/>
  <c r="AA13" i="6" s="1"/>
  <c r="V29" i="9"/>
  <c r="AB13" i="14" s="1"/>
  <c r="W29" i="9"/>
  <c r="AC13" i="14" s="1"/>
  <c r="X29" i="9"/>
  <c r="AD13" i="14" s="1"/>
  <c r="Y29" i="9"/>
  <c r="AE13" i="6" s="1"/>
  <c r="Z29" i="9"/>
  <c r="AF13" i="6" s="1"/>
  <c r="AA29" i="9"/>
  <c r="AG13" i="6" s="1"/>
  <c r="AG15" i="6" s="1"/>
  <c r="AB29" i="9"/>
  <c r="AH13" i="6" s="1"/>
  <c r="AC29" i="9"/>
  <c r="AI13" i="6" s="1"/>
  <c r="AD29" i="9"/>
  <c r="AJ13" i="14" s="1"/>
  <c r="AE29" i="9"/>
  <c r="AK13" i="14" s="1"/>
  <c r="AF29" i="9"/>
  <c r="AL13" i="14" s="1"/>
  <c r="AG29" i="9"/>
  <c r="AM13" i="6" s="1"/>
  <c r="AH29" i="9"/>
  <c r="AN13" i="6" s="1"/>
  <c r="AI29" i="9"/>
  <c r="AO13" i="6" s="1"/>
  <c r="AO15" i="6" s="1"/>
  <c r="AJ29" i="9"/>
  <c r="AP13" i="6" s="1"/>
  <c r="AK29" i="9"/>
  <c r="AQ13" i="6" s="1"/>
  <c r="G29" i="9"/>
  <c r="M13" i="14" s="1"/>
  <c r="F28" i="9"/>
  <c r="F27" i="9"/>
  <c r="F26" i="9"/>
  <c r="F25" i="9"/>
  <c r="F24" i="9"/>
  <c r="F23" i="9"/>
  <c r="F22" i="9"/>
  <c r="F21" i="9"/>
  <c r="F20" i="9"/>
  <c r="F19" i="9"/>
  <c r="F18" i="9"/>
  <c r="F17" i="9"/>
  <c r="F16" i="9"/>
  <c r="F15" i="9"/>
  <c r="F14" i="9"/>
  <c r="F13" i="9"/>
  <c r="F12" i="9"/>
  <c r="F11" i="9"/>
  <c r="F10" i="9"/>
  <c r="F9" i="9"/>
  <c r="A9" i="9"/>
  <c r="A10" i="9" s="1"/>
  <c r="A11" i="9" s="1"/>
  <c r="A12" i="9" s="1"/>
  <c r="A13" i="9" s="1"/>
  <c r="A14" i="9" s="1"/>
  <c r="A15" i="9" s="1"/>
  <c r="A16" i="9" s="1"/>
  <c r="A17" i="9" s="1"/>
  <c r="A18" i="9" s="1"/>
  <c r="A19" i="9" s="1"/>
  <c r="A20" i="9" s="1"/>
  <c r="A21" i="9" s="1"/>
  <c r="A22" i="9" s="1"/>
  <c r="A23" i="9" s="1"/>
  <c r="A24" i="9" s="1"/>
  <c r="A25" i="9" s="1"/>
  <c r="A26" i="9" s="1"/>
  <c r="A27" i="9" s="1"/>
  <c r="A28" i="9" s="1"/>
  <c r="O127" i="9" l="1"/>
  <c r="AK35" i="6"/>
  <c r="AC35" i="6"/>
  <c r="U35" i="6"/>
  <c r="N35" i="6"/>
  <c r="AJ35" i="6"/>
  <c r="Z35" i="6"/>
  <c r="T55" i="9"/>
  <c r="K55" i="9"/>
  <c r="G53" i="9"/>
  <c r="M33" i="6" s="1"/>
  <c r="M35" i="6" s="1"/>
  <c r="T35" i="6"/>
  <c r="AQ35" i="6"/>
  <c r="AI35" i="6"/>
  <c r="AA35" i="6"/>
  <c r="S35" i="6"/>
  <c r="AN35" i="6"/>
  <c r="AF35" i="6"/>
  <c r="X35" i="6"/>
  <c r="P35" i="6"/>
  <c r="U14" i="6"/>
  <c r="T15" i="6"/>
  <c r="N13" i="6"/>
  <c r="N15" i="6" s="1"/>
  <c r="AP15" i="6"/>
  <c r="AH15" i="6"/>
  <c r="R15" i="6"/>
  <c r="AP35" i="6"/>
  <c r="AH35" i="6"/>
  <c r="R35" i="6"/>
  <c r="AL13" i="6"/>
  <c r="AL15" i="6" s="1"/>
  <c r="AO35" i="6"/>
  <c r="AG35" i="6"/>
  <c r="Q35" i="6"/>
  <c r="AK13" i="6"/>
  <c r="AD13" i="6"/>
  <c r="AD15" i="6" s="1"/>
  <c r="AC13" i="6"/>
  <c r="AB35" i="6"/>
  <c r="V13" i="6"/>
  <c r="V15" i="6" s="1"/>
  <c r="AQ15" i="6"/>
  <c r="AI15" i="6"/>
  <c r="AA15" i="6"/>
  <c r="S15" i="6"/>
  <c r="U13" i="6"/>
  <c r="AN15" i="6"/>
  <c r="AF15" i="6"/>
  <c r="X15" i="6"/>
  <c r="P15" i="6"/>
  <c r="Y35" i="6"/>
  <c r="AM15" i="6"/>
  <c r="AE15" i="6"/>
  <c r="W15" i="6"/>
  <c r="O15" i="6"/>
  <c r="AM35" i="6"/>
  <c r="AE35" i="6"/>
  <c r="W35" i="6"/>
  <c r="O35" i="6"/>
  <c r="T13" i="14"/>
  <c r="M13" i="6"/>
  <c r="M15" i="6" s="1"/>
  <c r="AJ13" i="6"/>
  <c r="AJ15" i="6" s="1"/>
  <c r="AB13" i="6"/>
  <c r="AB15" i="6" s="1"/>
  <c r="AQ13" i="14"/>
  <c r="AI13" i="14"/>
  <c r="AA13" i="14"/>
  <c r="S13" i="14"/>
  <c r="AP13" i="14"/>
  <c r="AH13" i="14"/>
  <c r="Z13" i="14"/>
  <c r="R13" i="14"/>
  <c r="Z13" i="6"/>
  <c r="Z15" i="6" s="1"/>
  <c r="AO13" i="14"/>
  <c r="AG13" i="14"/>
  <c r="Y13" i="14"/>
  <c r="Q13" i="14"/>
  <c r="AK15" i="6"/>
  <c r="Q13" i="6"/>
  <c r="Q15" i="6" s="1"/>
  <c r="AN13" i="14"/>
  <c r="AF13" i="14"/>
  <c r="X13" i="14"/>
  <c r="P13" i="14"/>
  <c r="AM13" i="14"/>
  <c r="AE13" i="14"/>
  <c r="W13" i="14"/>
  <c r="O13" i="14"/>
  <c r="AC15" i="6"/>
  <c r="G127" i="9"/>
  <c r="AF127" i="9"/>
  <c r="X127" i="9"/>
  <c r="P127" i="9"/>
  <c r="W127" i="9"/>
  <c r="AJ55" i="9"/>
  <c r="AB55" i="9"/>
  <c r="AG127" i="9"/>
  <c r="Y127" i="9"/>
  <c r="Q127" i="9"/>
  <c r="I127" i="9"/>
  <c r="AE127" i="9"/>
  <c r="Q55" i="9"/>
  <c r="P55" i="9"/>
  <c r="H127" i="9"/>
  <c r="AD127" i="9"/>
  <c r="V127" i="9"/>
  <c r="N127" i="9"/>
  <c r="AK127" i="9"/>
  <c r="AC127" i="9"/>
  <c r="U127" i="9"/>
  <c r="M127" i="9"/>
  <c r="L55" i="9"/>
  <c r="AJ127" i="9"/>
  <c r="AB127" i="9"/>
  <c r="T127" i="9"/>
  <c r="L127" i="9"/>
  <c r="AI127" i="9"/>
  <c r="AA127" i="9"/>
  <c r="S127" i="9"/>
  <c r="K127" i="9"/>
  <c r="AH127" i="9"/>
  <c r="Z127" i="9"/>
  <c r="R127" i="9"/>
  <c r="J127" i="9"/>
  <c r="Y55" i="9"/>
  <c r="AA55" i="9"/>
  <c r="S55" i="9"/>
  <c r="X55" i="9"/>
  <c r="AI55" i="9"/>
  <c r="AH55" i="9"/>
  <c r="Z55" i="9"/>
  <c r="R55" i="9"/>
  <c r="J55" i="9"/>
  <c r="AG55" i="9"/>
  <c r="I55" i="9"/>
  <c r="AF55" i="9"/>
  <c r="F91" i="9"/>
  <c r="AE55" i="9"/>
  <c r="W55" i="9"/>
  <c r="O55" i="9"/>
  <c r="H55" i="9"/>
  <c r="AD55" i="9"/>
  <c r="V55" i="9"/>
  <c r="N55" i="9"/>
  <c r="U55" i="9"/>
  <c r="AK55" i="9"/>
  <c r="AC55" i="9"/>
  <c r="M55" i="9"/>
  <c r="F29" i="9"/>
  <c r="C55" i="3"/>
  <c r="F90" i="5"/>
  <c r="D157" i="2"/>
  <c r="D158" i="2"/>
  <c r="D159" i="2"/>
  <c r="D160" i="2"/>
  <c r="D161" i="2"/>
  <c r="D162" i="2"/>
  <c r="D163" i="2"/>
  <c r="D164" i="2"/>
  <c r="D165" i="2"/>
  <c r="D166" i="2"/>
  <c r="D167" i="2"/>
  <c r="D168" i="2"/>
  <c r="D169" i="2"/>
  <c r="D170" i="2"/>
  <c r="D171" i="2"/>
  <c r="D172" i="2"/>
  <c r="D173" i="2"/>
  <c r="D174" i="2"/>
  <c r="D175" i="2"/>
  <c r="D135" i="2"/>
  <c r="D136" i="2"/>
  <c r="D137" i="2"/>
  <c r="D138" i="2"/>
  <c r="D139" i="2"/>
  <c r="D140" i="2"/>
  <c r="D141" i="2"/>
  <c r="D142" i="2"/>
  <c r="D143" i="2"/>
  <c r="D144" i="2"/>
  <c r="D145" i="2"/>
  <c r="D146" i="2"/>
  <c r="D147" i="2"/>
  <c r="D148" i="2"/>
  <c r="D149" i="2"/>
  <c r="D150" i="2"/>
  <c r="D151" i="2"/>
  <c r="D152" i="2"/>
  <c r="D153" i="2"/>
  <c r="D156" i="2"/>
  <c r="D134" i="2"/>
  <c r="B133" i="2"/>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D105" i="2"/>
  <c r="D104" i="2"/>
  <c r="D103" i="2"/>
  <c r="D102" i="2"/>
  <c r="D101" i="2"/>
  <c r="D100" i="2"/>
  <c r="D99" i="2"/>
  <c r="D98" i="2"/>
  <c r="D97" i="2"/>
  <c r="D96" i="2"/>
  <c r="D95" i="2"/>
  <c r="D94" i="2"/>
  <c r="D93" i="2"/>
  <c r="D92" i="2"/>
  <c r="D91" i="2"/>
  <c r="D90" i="2"/>
  <c r="D89" i="2"/>
  <c r="D88" i="2"/>
  <c r="D87" i="2"/>
  <c r="D86" i="2"/>
  <c r="B63" i="2"/>
  <c r="B64" i="2" s="1"/>
  <c r="B65" i="2" s="1"/>
  <c r="B66" i="2" s="1"/>
  <c r="B67" i="2" s="1"/>
  <c r="B68" i="2" s="1"/>
  <c r="B69" i="2" s="1"/>
  <c r="B70" i="2" s="1"/>
  <c r="B71" i="2" s="1"/>
  <c r="B72" i="2" s="1"/>
  <c r="B73" i="2" s="1"/>
  <c r="B74" i="2" s="1"/>
  <c r="B75" i="2" s="1"/>
  <c r="B76" i="2" s="1"/>
  <c r="B77" i="2" s="1"/>
  <c r="B78" i="2" s="1"/>
  <c r="B79" i="2" s="1"/>
  <c r="B80" i="2" s="1"/>
  <c r="B81" i="2" s="1"/>
  <c r="B82" i="2" s="1"/>
  <c r="B83"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D65" i="2"/>
  <c r="D66" i="2"/>
  <c r="D67" i="2"/>
  <c r="D68" i="2"/>
  <c r="D69" i="2"/>
  <c r="D70" i="2"/>
  <c r="D71" i="2"/>
  <c r="D72" i="2"/>
  <c r="D73" i="2"/>
  <c r="D74" i="2"/>
  <c r="D75" i="2"/>
  <c r="D76" i="2"/>
  <c r="D77" i="2"/>
  <c r="D78" i="2"/>
  <c r="D79" i="2"/>
  <c r="D80" i="2"/>
  <c r="D81" i="2"/>
  <c r="D82" i="2"/>
  <c r="D83" i="2"/>
  <c r="D64" i="2"/>
  <c r="H76" i="5" l="1"/>
  <c r="S100" i="5"/>
  <c r="W39" i="6" s="1"/>
  <c r="J100" i="5"/>
  <c r="N39" i="6" s="1"/>
  <c r="L100" i="5"/>
  <c r="P39" i="6" s="1"/>
  <c r="T100" i="5"/>
  <c r="X39" i="6" s="1"/>
  <c r="AB100" i="5"/>
  <c r="AF39" i="6" s="1"/>
  <c r="AJ100" i="5"/>
  <c r="AN39" i="6" s="1"/>
  <c r="M100" i="5"/>
  <c r="Q39" i="6" s="1"/>
  <c r="U100" i="5"/>
  <c r="Y39" i="6" s="1"/>
  <c r="AC100" i="5"/>
  <c r="AG39" i="6" s="1"/>
  <c r="AK100" i="5"/>
  <c r="AO39" i="6" s="1"/>
  <c r="N100" i="5"/>
  <c r="R39" i="6" s="1"/>
  <c r="V100" i="5"/>
  <c r="Z39" i="6" s="1"/>
  <c r="AD100" i="5"/>
  <c r="AH39" i="6" s="1"/>
  <c r="AL100" i="5"/>
  <c r="AP39" i="6" s="1"/>
  <c r="AH100" i="5"/>
  <c r="AL39" i="6" s="1"/>
  <c r="O100" i="5"/>
  <c r="S39" i="6" s="1"/>
  <c r="W100" i="5"/>
  <c r="AA39" i="6" s="1"/>
  <c r="AE100" i="5"/>
  <c r="AI39" i="6" s="1"/>
  <c r="AM100" i="5"/>
  <c r="AQ39" i="6" s="1"/>
  <c r="Z100" i="5"/>
  <c r="AD39" i="6" s="1"/>
  <c r="P100" i="5"/>
  <c r="T39" i="6" s="1"/>
  <c r="X100" i="5"/>
  <c r="AB39" i="6" s="1"/>
  <c r="AF100" i="5"/>
  <c r="AJ39" i="6" s="1"/>
  <c r="I100" i="5"/>
  <c r="M39" i="6" s="1"/>
  <c r="Q100" i="5"/>
  <c r="U39" i="6" s="1"/>
  <c r="Y100" i="5"/>
  <c r="AC39" i="6" s="1"/>
  <c r="AG100" i="5"/>
  <c r="AK39" i="6" s="1"/>
  <c r="R100" i="5"/>
  <c r="V39" i="6" s="1"/>
  <c r="U15" i="6"/>
  <c r="G55" i="9"/>
  <c r="E133" i="9"/>
  <c r="E137" i="9"/>
  <c r="K100" i="5"/>
  <c r="O39" i="6" s="1"/>
  <c r="AA100" i="5"/>
  <c r="AE39" i="6" s="1"/>
  <c r="AI100" i="5"/>
  <c r="AM39" i="6" s="1"/>
  <c r="B155" i="2"/>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F149" i="9"/>
  <c r="F150" i="9" s="1"/>
  <c r="F152" i="9" s="1"/>
  <c r="AJ150" i="9"/>
  <c r="AK150" i="9"/>
  <c r="G35" i="14"/>
  <c r="G15" i="14"/>
  <c r="D27" i="14"/>
  <c r="D7" i="14"/>
  <c r="G39" i="14"/>
  <c r="G34" i="14"/>
  <c r="G33" i="14"/>
  <c r="D29" i="14"/>
  <c r="D28" i="14"/>
  <c r="G19" i="14"/>
  <c r="G14" i="14"/>
  <c r="G13" i="14"/>
  <c r="D9" i="14"/>
  <c r="D8" i="14"/>
  <c r="AI150" i="9"/>
  <c r="AH150" i="9"/>
  <c r="AG150" i="9"/>
  <c r="AF150" i="9"/>
  <c r="AE150" i="9"/>
  <c r="AD150" i="9"/>
  <c r="AC150" i="9"/>
  <c r="AB150" i="9"/>
  <c r="AA150" i="9"/>
  <c r="Z150" i="9"/>
  <c r="Y150" i="9"/>
  <c r="X150" i="9"/>
  <c r="W150" i="9"/>
  <c r="V150" i="9"/>
  <c r="U150" i="9"/>
  <c r="T150" i="9"/>
  <c r="S150" i="9"/>
  <c r="R150" i="9"/>
  <c r="Q150" i="9"/>
  <c r="P150" i="9"/>
  <c r="O150" i="9"/>
  <c r="N150" i="9"/>
  <c r="M150" i="9"/>
  <c r="L150" i="9"/>
  <c r="K150" i="9"/>
  <c r="J150" i="9"/>
  <c r="I150" i="9"/>
  <c r="H150" i="9"/>
  <c r="G150" i="9"/>
  <c r="A149" i="9"/>
  <c r="H90" i="5" l="1"/>
  <c r="J137" i="9"/>
  <c r="P34" i="14" s="1"/>
  <c r="R137" i="9"/>
  <c r="Z137" i="9"/>
  <c r="AF34" i="14" s="1"/>
  <c r="AH137" i="9"/>
  <c r="AN34" i="14" s="1"/>
  <c r="I137" i="9"/>
  <c r="O34" i="14" s="1"/>
  <c r="AG137" i="9"/>
  <c r="AM34" i="14" s="1"/>
  <c r="K137" i="9"/>
  <c r="Q34" i="14" s="1"/>
  <c r="S137" i="9"/>
  <c r="Y34" i="14" s="1"/>
  <c r="AA137" i="9"/>
  <c r="AG34" i="14" s="1"/>
  <c r="AI137" i="9"/>
  <c r="L137" i="9"/>
  <c r="R34" i="14" s="1"/>
  <c r="T137" i="9"/>
  <c r="Z34" i="14" s="1"/>
  <c r="AB137" i="9"/>
  <c r="AH34" i="14" s="1"/>
  <c r="AJ137" i="9"/>
  <c r="AP34" i="14" s="1"/>
  <c r="M137" i="9"/>
  <c r="S34" i="14" s="1"/>
  <c r="U137" i="9"/>
  <c r="AA34" i="14" s="1"/>
  <c r="AC137" i="9"/>
  <c r="AI34" i="14" s="1"/>
  <c r="AK137" i="9"/>
  <c r="N137" i="9"/>
  <c r="T34" i="14" s="1"/>
  <c r="V137" i="9"/>
  <c r="AB34" i="14" s="1"/>
  <c r="AD137" i="9"/>
  <c r="AJ34" i="14" s="1"/>
  <c r="G137" i="9"/>
  <c r="O137" i="9"/>
  <c r="W137" i="9"/>
  <c r="AC34" i="14" s="1"/>
  <c r="AE137" i="9"/>
  <c r="AK34" i="14" s="1"/>
  <c r="H137" i="9"/>
  <c r="P137" i="9"/>
  <c r="V34" i="14" s="1"/>
  <c r="X137" i="9"/>
  <c r="AD34" i="14" s="1"/>
  <c r="AF137" i="9"/>
  <c r="AL34" i="14" s="1"/>
  <c r="Q137" i="9"/>
  <c r="W34" i="14" s="1"/>
  <c r="Y137" i="9"/>
  <c r="AE34" i="14" s="1"/>
  <c r="K133" i="9"/>
  <c r="Q14" i="14" s="1"/>
  <c r="Q16" i="14" s="1"/>
  <c r="S133" i="9"/>
  <c r="AA133" i="9"/>
  <c r="AI133" i="9"/>
  <c r="R133" i="9"/>
  <c r="X14" i="14" s="1"/>
  <c r="X16" i="14" s="1"/>
  <c r="AH133" i="9"/>
  <c r="AN14" i="14" s="1"/>
  <c r="AN16" i="14" s="1"/>
  <c r="L133" i="9"/>
  <c r="T133" i="9"/>
  <c r="Z14" i="14" s="1"/>
  <c r="Z16" i="14" s="1"/>
  <c r="AB133" i="9"/>
  <c r="AH14" i="14" s="1"/>
  <c r="AH16" i="14" s="1"/>
  <c r="AJ133" i="9"/>
  <c r="M133" i="9"/>
  <c r="U133" i="9"/>
  <c r="AA14" i="14" s="1"/>
  <c r="AA16" i="14" s="1"/>
  <c r="AC133" i="9"/>
  <c r="AI14" i="14" s="1"/>
  <c r="AI16" i="14" s="1"/>
  <c r="AK133" i="9"/>
  <c r="AQ14" i="14" s="1"/>
  <c r="AQ16" i="14" s="1"/>
  <c r="N133" i="9"/>
  <c r="V133" i="9"/>
  <c r="AB14" i="14" s="1"/>
  <c r="AB16" i="14" s="1"/>
  <c r="AD133" i="9"/>
  <c r="AJ14" i="14" s="1"/>
  <c r="AJ16" i="14" s="1"/>
  <c r="G133" i="9"/>
  <c r="O133" i="9"/>
  <c r="W133" i="9"/>
  <c r="AC14" i="14" s="1"/>
  <c r="AC16" i="14" s="1"/>
  <c r="AE133" i="9"/>
  <c r="AK14" i="14" s="1"/>
  <c r="AK16" i="14" s="1"/>
  <c r="H133" i="9"/>
  <c r="N14" i="14" s="1"/>
  <c r="N16" i="14" s="1"/>
  <c r="P133" i="9"/>
  <c r="V14" i="14" s="1"/>
  <c r="V16" i="14" s="1"/>
  <c r="X133" i="9"/>
  <c r="AD14" i="14" s="1"/>
  <c r="AD16" i="14" s="1"/>
  <c r="AF133" i="9"/>
  <c r="AL14" i="14" s="1"/>
  <c r="AL16" i="14" s="1"/>
  <c r="I133" i="9"/>
  <c r="Q133" i="9"/>
  <c r="Y133" i="9"/>
  <c r="AE14" i="14" s="1"/>
  <c r="AE16" i="14" s="1"/>
  <c r="AG133" i="9"/>
  <c r="AM14" i="14" s="1"/>
  <c r="AM16" i="14" s="1"/>
  <c r="J133" i="9"/>
  <c r="P14" i="14" s="1"/>
  <c r="P16" i="14" s="1"/>
  <c r="Z133" i="9"/>
  <c r="U34" i="14"/>
  <c r="N34" i="14"/>
  <c r="X34" i="14"/>
  <c r="AO34" i="14"/>
  <c r="AQ34" i="14"/>
  <c r="W14" i="14"/>
  <c r="W16" i="14" s="1"/>
  <c r="O14" i="14"/>
  <c r="O16" i="14" s="1"/>
  <c r="AF14" i="14"/>
  <c r="AF16" i="14" s="1"/>
  <c r="Y14" i="14"/>
  <c r="Y16" i="14" s="1"/>
  <c r="AG14" i="14"/>
  <c r="AG16" i="14" s="1"/>
  <c r="AO14" i="14"/>
  <c r="AO16" i="14" s="1"/>
  <c r="R14" i="14"/>
  <c r="R16" i="14" s="1"/>
  <c r="AP14" i="14"/>
  <c r="AP16" i="14" s="1"/>
  <c r="S14" i="14"/>
  <c r="S16" i="14" s="1"/>
  <c r="T14" i="14"/>
  <c r="T16" i="14" s="1"/>
  <c r="U14" i="14"/>
  <c r="U16" i="14" s="1"/>
  <c r="X35" i="14"/>
  <c r="R152" i="9"/>
  <c r="U35" i="14"/>
  <c r="O152" i="9"/>
  <c r="AL35" i="14"/>
  <c r="AF152" i="9"/>
  <c r="W35" i="14"/>
  <c r="Q152" i="9"/>
  <c r="P35" i="14"/>
  <c r="J152" i="9"/>
  <c r="AO35" i="14"/>
  <c r="AI152" i="9"/>
  <c r="AQ35" i="14"/>
  <c r="AK152" i="9"/>
  <c r="V35" i="14"/>
  <c r="P152" i="9"/>
  <c r="AE35" i="14"/>
  <c r="Y152" i="9"/>
  <c r="AH35" i="14"/>
  <c r="AB152" i="9"/>
  <c r="AC35" i="14"/>
  <c r="W152" i="9"/>
  <c r="AD35" i="14"/>
  <c r="X152" i="9"/>
  <c r="AP35" i="14"/>
  <c r="AJ152" i="9"/>
  <c r="AF35" i="14"/>
  <c r="Z152" i="9"/>
  <c r="Q35" i="14"/>
  <c r="K152" i="9"/>
  <c r="Y35" i="14"/>
  <c r="S152" i="9"/>
  <c r="Z35" i="14"/>
  <c r="T152" i="9"/>
  <c r="S35" i="14"/>
  <c r="M152" i="9"/>
  <c r="AA35" i="14"/>
  <c r="U152" i="9"/>
  <c r="AI35" i="14"/>
  <c r="AC152" i="9"/>
  <c r="M35" i="14"/>
  <c r="G152" i="9"/>
  <c r="AK35" i="14"/>
  <c r="AE152" i="9"/>
  <c r="N35" i="14"/>
  <c r="H152" i="9"/>
  <c r="O35" i="14"/>
  <c r="I152" i="9"/>
  <c r="AM35" i="14"/>
  <c r="AG152" i="9"/>
  <c r="AN35" i="14"/>
  <c r="AH152" i="9"/>
  <c r="AG35" i="14"/>
  <c r="AA152" i="9"/>
  <c r="R35" i="14"/>
  <c r="L152" i="9"/>
  <c r="T35" i="14"/>
  <c r="N152" i="9"/>
  <c r="AB35" i="14"/>
  <c r="V152" i="9"/>
  <c r="AJ35" i="14"/>
  <c r="AD152" i="9"/>
  <c r="M34" i="14" l="1"/>
  <c r="F137" i="9"/>
  <c r="M14" i="14"/>
  <c r="M16" i="14" s="1"/>
  <c r="F133" i="9"/>
  <c r="AQ20" i="14"/>
  <c r="AM70" i="5"/>
  <c r="AQ40" i="14" s="1"/>
  <c r="B90" i="5"/>
  <c r="B91" i="5" s="1"/>
  <c r="B92" i="5" s="1"/>
  <c r="B93" i="5" s="1"/>
  <c r="B94" i="5" s="1"/>
  <c r="B95" i="5" s="1"/>
  <c r="B96" i="5" s="1"/>
  <c r="B97" i="5" s="1"/>
  <c r="B98" i="5" s="1"/>
  <c r="B99" i="5" s="1"/>
  <c r="AM86" i="5"/>
  <c r="AL86" i="5"/>
  <c r="AK86" i="5"/>
  <c r="AJ86" i="5"/>
  <c r="AI86" i="5"/>
  <c r="AH86" i="5"/>
  <c r="AG86" i="5"/>
  <c r="AF86" i="5"/>
  <c r="AE86" i="5"/>
  <c r="AD86" i="5"/>
  <c r="AC86" i="5"/>
  <c r="AB86" i="5"/>
  <c r="AA86" i="5"/>
  <c r="Z86" i="5"/>
  <c r="Y86" i="5"/>
  <c r="X86" i="5"/>
  <c r="W86" i="5"/>
  <c r="V86" i="5"/>
  <c r="U86" i="5"/>
  <c r="T86" i="5"/>
  <c r="S86" i="5"/>
  <c r="R86" i="5"/>
  <c r="Q86" i="5"/>
  <c r="P86" i="5"/>
  <c r="O86" i="5"/>
  <c r="N86" i="5"/>
  <c r="M86" i="5"/>
  <c r="L86" i="5"/>
  <c r="K86" i="5"/>
  <c r="J86" i="5"/>
  <c r="I86" i="5"/>
  <c r="B76" i="5"/>
  <c r="B77" i="5" s="1"/>
  <c r="B78" i="5" s="1"/>
  <c r="B79" i="5" s="1"/>
  <c r="B80" i="5" s="1"/>
  <c r="B81" i="5" s="1"/>
  <c r="B82" i="5" s="1"/>
  <c r="B83" i="5" s="1"/>
  <c r="B84" i="5" s="1"/>
  <c r="B85" i="5" s="1"/>
  <c r="B106" i="5"/>
  <c r="B107" i="5" s="1"/>
  <c r="B108" i="5" s="1"/>
  <c r="B109" i="5" s="1"/>
  <c r="B110" i="5" s="1"/>
  <c r="B111" i="5" s="1"/>
  <c r="B112" i="5" s="1"/>
  <c r="AQ19" i="6" l="1"/>
  <c r="AN19" i="6"/>
  <c r="AI19" i="6"/>
  <c r="AF19" i="6"/>
  <c r="AA19" i="6"/>
  <c r="X19" i="6"/>
  <c r="S19" i="6"/>
  <c r="P19" i="6"/>
  <c r="AM33" i="14"/>
  <c r="AM36" i="14" s="1"/>
  <c r="AD33" i="14"/>
  <c r="AD36" i="14" s="1"/>
  <c r="V33" i="14"/>
  <c r="V36" i="14" s="1"/>
  <c r="AC33" i="14"/>
  <c r="AC36" i="14" s="1"/>
  <c r="U33" i="14"/>
  <c r="U36" i="14" s="1"/>
  <c r="AF33" i="14"/>
  <c r="AF36" i="14" s="1"/>
  <c r="AE33" i="14"/>
  <c r="AE36" i="14" s="1"/>
  <c r="AL33" i="14"/>
  <c r="AL36" i="14" s="1"/>
  <c r="AK33" i="14"/>
  <c r="AK36" i="14" s="1"/>
  <c r="AJ33" i="14"/>
  <c r="AJ36" i="14" s="1"/>
  <c r="AB33" i="14"/>
  <c r="AB36" i="14" s="1"/>
  <c r="T33" i="14"/>
  <c r="T36" i="14" s="1"/>
  <c r="AQ33" i="14"/>
  <c r="AQ36" i="14" s="1"/>
  <c r="AI33" i="14"/>
  <c r="AI36" i="14" s="1"/>
  <c r="AA33" i="14"/>
  <c r="AA36" i="14" s="1"/>
  <c r="S33" i="14"/>
  <c r="S36" i="14" s="1"/>
  <c r="X33" i="14"/>
  <c r="X36" i="14" s="1"/>
  <c r="O33" i="14"/>
  <c r="O36" i="14" s="1"/>
  <c r="AP33" i="14"/>
  <c r="AP36" i="14" s="1"/>
  <c r="AH33" i="14"/>
  <c r="AH36" i="14" s="1"/>
  <c r="Z33" i="14"/>
  <c r="Z36" i="14" s="1"/>
  <c r="R33" i="14"/>
  <c r="R36" i="14" s="1"/>
  <c r="AN33" i="14"/>
  <c r="AN36" i="14" s="1"/>
  <c r="P33" i="14"/>
  <c r="P36" i="14" s="1"/>
  <c r="W33" i="14"/>
  <c r="W36" i="14" s="1"/>
  <c r="AO33" i="14"/>
  <c r="AO36" i="14" s="1"/>
  <c r="AG33" i="14"/>
  <c r="AG36" i="14" s="1"/>
  <c r="Y33" i="14"/>
  <c r="Y36" i="14" s="1"/>
  <c r="Q33" i="14"/>
  <c r="Q36" i="14" s="1"/>
  <c r="N33" i="14"/>
  <c r="N36" i="14" s="1"/>
  <c r="M33" i="14"/>
  <c r="H86" i="5"/>
  <c r="AK19" i="6"/>
  <c r="AC19" i="6"/>
  <c r="U19" i="6"/>
  <c r="M19" i="6"/>
  <c r="AJ19" i="6"/>
  <c r="AB19" i="6"/>
  <c r="T19" i="6"/>
  <c r="AP19" i="6"/>
  <c r="AH19" i="6"/>
  <c r="Z19" i="6"/>
  <c r="R19" i="6"/>
  <c r="AO19" i="6"/>
  <c r="AG19" i="6"/>
  <c r="Y19" i="6"/>
  <c r="Q19" i="6"/>
  <c r="AM19" i="6"/>
  <c r="AE19" i="6"/>
  <c r="W19" i="6"/>
  <c r="O19" i="6"/>
  <c r="AL19" i="6"/>
  <c r="AD19" i="6"/>
  <c r="V19" i="6"/>
  <c r="N19" i="6"/>
  <c r="G40" i="6" l="1"/>
  <c r="G39" i="6"/>
  <c r="G38" i="6"/>
  <c r="G34" i="6"/>
  <c r="G33" i="6"/>
  <c r="D29" i="6"/>
  <c r="D28" i="6"/>
  <c r="D27" i="6"/>
  <c r="G20" i="6"/>
  <c r="G19" i="6"/>
  <c r="G18" i="6"/>
  <c r="G14" i="6"/>
  <c r="G13" i="6"/>
  <c r="D9" i="6"/>
  <c r="D8" i="6"/>
  <c r="D7" i="6"/>
  <c r="B65" i="5"/>
  <c r="B66" i="5" s="1"/>
  <c r="B67" i="5" s="1"/>
  <c r="B68" i="5" s="1"/>
  <c r="B69" i="5" s="1"/>
  <c r="B56" i="5"/>
  <c r="B57" i="5" s="1"/>
  <c r="B58" i="5" s="1"/>
  <c r="B59" i="5" s="1"/>
  <c r="B60" i="5" s="1"/>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A95" i="9"/>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F52" i="9"/>
  <c r="F51" i="9"/>
  <c r="F50" i="9"/>
  <c r="F49" i="9"/>
  <c r="F48" i="9"/>
  <c r="F47" i="9"/>
  <c r="F46" i="9"/>
  <c r="F45" i="9"/>
  <c r="F44" i="9"/>
  <c r="F43" i="9"/>
  <c r="F42" i="9"/>
  <c r="F41" i="9"/>
  <c r="F40" i="9"/>
  <c r="F39" i="9"/>
  <c r="F38" i="9"/>
  <c r="F37" i="9"/>
  <c r="F36" i="9"/>
  <c r="F35" i="9"/>
  <c r="F34" i="9"/>
  <c r="F33" i="9"/>
  <c r="A33" i="9"/>
  <c r="A34" i="9" s="1"/>
  <c r="A35" i="9" s="1"/>
  <c r="A36" i="9" s="1"/>
  <c r="A37" i="9" s="1"/>
  <c r="A38" i="9" s="1"/>
  <c r="A39" i="9" s="1"/>
  <c r="A40" i="9" s="1"/>
  <c r="A41" i="9" s="1"/>
  <c r="A42" i="9" s="1"/>
  <c r="A43" i="9" s="1"/>
  <c r="A44" i="9" s="1"/>
  <c r="A45" i="9" s="1"/>
  <c r="A46" i="9" s="1"/>
  <c r="A47" i="9" s="1"/>
  <c r="A48" i="9" s="1"/>
  <c r="A49" i="9" s="1"/>
  <c r="A50" i="9" s="1"/>
  <c r="A51" i="9" s="1"/>
  <c r="A52" i="9" s="1"/>
  <c r="D31" i="5"/>
  <c r="D32" i="5"/>
  <c r="D33" i="5"/>
  <c r="D34" i="5"/>
  <c r="D35" i="5"/>
  <c r="D36" i="5"/>
  <c r="D37" i="5"/>
  <c r="D38" i="5"/>
  <c r="D39" i="5"/>
  <c r="D40" i="5"/>
  <c r="D41" i="5"/>
  <c r="D42" i="5"/>
  <c r="D43" i="5"/>
  <c r="D44" i="5"/>
  <c r="D45" i="5"/>
  <c r="D46" i="5"/>
  <c r="D47" i="5"/>
  <c r="D48" i="5"/>
  <c r="D49" i="5"/>
  <c r="D30" i="5"/>
  <c r="D7" i="5"/>
  <c r="D8" i="5"/>
  <c r="D9" i="5"/>
  <c r="D10" i="5"/>
  <c r="D11" i="5"/>
  <c r="D12" i="5"/>
  <c r="D13" i="5"/>
  <c r="D14" i="5"/>
  <c r="D15" i="5"/>
  <c r="D16" i="5"/>
  <c r="D17" i="5"/>
  <c r="D18" i="5"/>
  <c r="D19" i="5"/>
  <c r="D20" i="5"/>
  <c r="D21" i="5"/>
  <c r="D22" i="5"/>
  <c r="D23" i="5"/>
  <c r="D24" i="5"/>
  <c r="D25" i="5"/>
  <c r="D6" i="5"/>
  <c r="B120" i="5"/>
  <c r="B121" i="5" s="1"/>
  <c r="B122" i="5" s="1"/>
  <c r="B123" i="5" s="1"/>
  <c r="B124" i="5" s="1"/>
  <c r="B125" i="5" s="1"/>
  <c r="B126" i="5" s="1"/>
  <c r="B127" i="5" s="1"/>
  <c r="B128" i="5" s="1"/>
  <c r="B129" i="5" s="1"/>
  <c r="B113" i="5"/>
  <c r="B114" i="5" s="1"/>
  <c r="B115" i="5" s="1"/>
  <c r="B30" i="5"/>
  <c r="B31" i="5" s="1"/>
  <c r="B32" i="5" s="1"/>
  <c r="B33" i="5" s="1"/>
  <c r="B34" i="5" s="1"/>
  <c r="B35" i="5" s="1"/>
  <c r="B36" i="5" s="1"/>
  <c r="B37" i="5" s="1"/>
  <c r="B38" i="5" s="1"/>
  <c r="B39" i="5" s="1"/>
  <c r="B40" i="5" s="1"/>
  <c r="B41" i="5" s="1"/>
  <c r="B42" i="5" s="1"/>
  <c r="B43" i="5" s="1"/>
  <c r="B44" i="5" s="1"/>
  <c r="B45" i="5" s="1"/>
  <c r="B46" i="5" s="1"/>
  <c r="B47" i="5" s="1"/>
  <c r="B48" i="5" s="1"/>
  <c r="B49" i="5" s="1"/>
  <c r="B6" i="5"/>
  <c r="B7" i="5" s="1"/>
  <c r="B8" i="5" s="1"/>
  <c r="B9" i="5" s="1"/>
  <c r="B10" i="5" s="1"/>
  <c r="B11" i="5" s="1"/>
  <c r="B12" i="5" s="1"/>
  <c r="B13" i="5" s="1"/>
  <c r="B14" i="5" s="1"/>
  <c r="B15" i="5" s="1"/>
  <c r="B16" i="5" s="1"/>
  <c r="B17" i="5" s="1"/>
  <c r="B18" i="5" s="1"/>
  <c r="B19" i="5" s="1"/>
  <c r="B20" i="5" s="1"/>
  <c r="B21" i="5" s="1"/>
  <c r="B22" i="5" s="1"/>
  <c r="B23" i="5" s="1"/>
  <c r="B24" i="5" s="1"/>
  <c r="B25" i="5" s="1"/>
  <c r="F125" i="9" l="1"/>
  <c r="F127" i="9" s="1"/>
  <c r="F53" i="9"/>
  <c r="F55" i="9" s="1"/>
  <c r="H56" i="2"/>
  <c r="H31" i="2" l="1"/>
  <c r="H6" i="2"/>
  <c r="I130" i="5" l="1"/>
  <c r="M40" i="6" s="1"/>
  <c r="I116" i="5"/>
  <c r="M20" i="6" s="1"/>
  <c r="M36" i="14"/>
  <c r="I50" i="5" l="1"/>
  <c r="M39" i="14" l="1"/>
  <c r="M41" i="6"/>
  <c r="I26" i="5"/>
  <c r="M19" i="14" l="1"/>
  <c r="M21" i="6"/>
  <c r="M43" i="6" l="1"/>
  <c r="AA56" i="2" l="1"/>
  <c r="Y56" i="2"/>
  <c r="M56" i="2"/>
  <c r="AG56" i="2"/>
  <c r="U56" i="2"/>
  <c r="AF56" i="2"/>
  <c r="Q56" i="2"/>
  <c r="R56" i="2"/>
  <c r="N56" i="2"/>
  <c r="P56" i="2"/>
  <c r="L56" i="2"/>
  <c r="Z56" i="2"/>
  <c r="AI56" i="2"/>
  <c r="I56" i="2"/>
  <c r="X56" i="2"/>
  <c r="V56" i="2"/>
  <c r="AK56" i="2"/>
  <c r="AD56" i="2"/>
  <c r="AJ56" i="2"/>
  <c r="AH56" i="2"/>
  <c r="J56" i="2"/>
  <c r="AB56" i="2"/>
  <c r="AC56" i="2"/>
  <c r="K56" i="2"/>
  <c r="T56" i="2"/>
  <c r="AL56" i="2"/>
  <c r="S56" i="2"/>
  <c r="AE56" i="2"/>
  <c r="W56" i="2"/>
  <c r="O56" i="2"/>
  <c r="AH6" i="2" l="1"/>
  <c r="AA6" i="2"/>
  <c r="AG6" i="2"/>
  <c r="J6" i="2"/>
  <c r="AF6" i="2"/>
  <c r="I6" i="2"/>
  <c r="AF116" i="5"/>
  <c r="AJ20" i="6" s="1"/>
  <c r="Q31" i="2"/>
  <c r="AB31" i="2"/>
  <c r="AG31" i="2"/>
  <c r="AC31" i="2"/>
  <c r="R31" i="2"/>
  <c r="K31" i="2"/>
  <c r="T31" i="2"/>
  <c r="AJ31" i="2"/>
  <c r="I31" i="2"/>
  <c r="W31" i="2"/>
  <c r="P31" i="2"/>
  <c r="V31" i="2"/>
  <c r="X31" i="2"/>
  <c r="L31" i="2"/>
  <c r="O31" i="2"/>
  <c r="AD31" i="2"/>
  <c r="AH31" i="2"/>
  <c r="AK31" i="2"/>
  <c r="AA31" i="2"/>
  <c r="Z31" i="2"/>
  <c r="J31" i="2"/>
  <c r="S31" i="2"/>
  <c r="AI31" i="2"/>
  <c r="M31" i="2"/>
  <c r="U31" i="2"/>
  <c r="Y31" i="2"/>
  <c r="AL31" i="2"/>
  <c r="AE31" i="2"/>
  <c r="N31" i="2"/>
  <c r="AF31" i="2"/>
  <c r="M20" i="14"/>
  <c r="AK26" i="5" l="1"/>
  <c r="AO19" i="14" s="1"/>
  <c r="AJ6" i="2"/>
  <c r="V26" i="5"/>
  <c r="Z19" i="14" s="1"/>
  <c r="U6" i="2"/>
  <c r="P26" i="5"/>
  <c r="O6" i="2"/>
  <c r="M26" i="5"/>
  <c r="L6" i="2"/>
  <c r="AA26" i="5"/>
  <c r="AE19" i="14" s="1"/>
  <c r="Z6" i="2"/>
  <c r="AL26" i="5"/>
  <c r="AK6" i="2"/>
  <c r="N26" i="5"/>
  <c r="R19" i="14" s="1"/>
  <c r="M6" i="2"/>
  <c r="R26" i="5"/>
  <c r="V19" i="14" s="1"/>
  <c r="Q6" i="2"/>
  <c r="X26" i="5"/>
  <c r="W6" i="2"/>
  <c r="AC26" i="5"/>
  <c r="AG19" i="14" s="1"/>
  <c r="AB6" i="2"/>
  <c r="Q26" i="5"/>
  <c r="U19" i="14" s="1"/>
  <c r="P6" i="2"/>
  <c r="Y26" i="5"/>
  <c r="X6" i="2"/>
  <c r="S26" i="5"/>
  <c r="W19" i="14" s="1"/>
  <c r="R6" i="2"/>
  <c r="Z26" i="5"/>
  <c r="Y6" i="2"/>
  <c r="AE26" i="5"/>
  <c r="AD6" i="2"/>
  <c r="T26" i="5"/>
  <c r="S6" i="2"/>
  <c r="AD26" i="5"/>
  <c r="AC6" i="2"/>
  <c r="O26" i="5"/>
  <c r="S19" i="14" s="1"/>
  <c r="N6" i="2"/>
  <c r="W26" i="5"/>
  <c r="AA19" i="14" s="1"/>
  <c r="V6" i="2"/>
  <c r="L26" i="5"/>
  <c r="K6" i="2"/>
  <c r="AM26" i="5"/>
  <c r="AL6" i="2"/>
  <c r="AF26" i="5"/>
  <c r="AJ21" i="6" s="1"/>
  <c r="AE6" i="2"/>
  <c r="U26" i="5"/>
  <c r="T6" i="2"/>
  <c r="AJ26" i="5"/>
  <c r="AN19" i="14" s="1"/>
  <c r="AI6" i="2"/>
  <c r="AJ116" i="5"/>
  <c r="AN20" i="6" s="1"/>
  <c r="V116" i="5"/>
  <c r="Z20" i="6" s="1"/>
  <c r="T116" i="5"/>
  <c r="X20" i="6" s="1"/>
  <c r="AI130" i="5"/>
  <c r="AM40" i="6" s="1"/>
  <c r="AH116" i="5"/>
  <c r="AL20" i="6" s="1"/>
  <c r="U130" i="5"/>
  <c r="Y40" i="6" s="1"/>
  <c r="R130" i="5"/>
  <c r="V40" i="6" s="1"/>
  <c r="AB116" i="5"/>
  <c r="AF20" i="6" s="1"/>
  <c r="R116" i="5"/>
  <c r="V20" i="6" s="1"/>
  <c r="AM116" i="5"/>
  <c r="AQ20" i="6" s="1"/>
  <c r="AJ50" i="5"/>
  <c r="AN39" i="14" s="1"/>
  <c r="O116" i="5"/>
  <c r="S20" i="6" s="1"/>
  <c r="Y130" i="5"/>
  <c r="AC40" i="6" s="1"/>
  <c r="M21" i="14"/>
  <c r="AB130" i="5"/>
  <c r="AF40" i="6" s="1"/>
  <c r="M130" i="5"/>
  <c r="Q40" i="6" s="1"/>
  <c r="AM130" i="5"/>
  <c r="AQ40" i="6" s="1"/>
  <c r="AC130" i="5"/>
  <c r="AG40" i="6" s="1"/>
  <c r="Z116" i="5"/>
  <c r="AD20" i="6" s="1"/>
  <c r="N116" i="5"/>
  <c r="R20" i="6" s="1"/>
  <c r="P116" i="5"/>
  <c r="T20" i="6" s="1"/>
  <c r="AF130" i="5"/>
  <c r="AJ40" i="6" s="1"/>
  <c r="AK116" i="5"/>
  <c r="AO20" i="6" s="1"/>
  <c r="L130" i="5"/>
  <c r="P40" i="6" s="1"/>
  <c r="W130" i="5"/>
  <c r="AA40" i="6" s="1"/>
  <c r="AA116" i="5"/>
  <c r="AE20" i="6" s="1"/>
  <c r="V130" i="5"/>
  <c r="Z40" i="6" s="1"/>
  <c r="O130" i="5"/>
  <c r="S40" i="6" s="1"/>
  <c r="V50" i="5"/>
  <c r="Z39" i="14" s="1"/>
  <c r="K130" i="5"/>
  <c r="O40" i="6" s="1"/>
  <c r="AA130" i="5"/>
  <c r="AE40" i="6" s="1"/>
  <c r="Q116" i="5"/>
  <c r="U20" i="6" s="1"/>
  <c r="AK130" i="5"/>
  <c r="AO40" i="6" s="1"/>
  <c r="AI116" i="5"/>
  <c r="AM20" i="6" s="1"/>
  <c r="W116" i="5"/>
  <c r="AA20" i="6" s="1"/>
  <c r="J116" i="5"/>
  <c r="N20" i="6" s="1"/>
  <c r="AL130" i="5"/>
  <c r="AP40" i="6" s="1"/>
  <c r="AG130" i="5"/>
  <c r="AK40" i="6" s="1"/>
  <c r="S116" i="5"/>
  <c r="W20" i="6" s="1"/>
  <c r="Q130" i="5"/>
  <c r="U40" i="6" s="1"/>
  <c r="AD116" i="5"/>
  <c r="AH20" i="6" s="1"/>
  <c r="AJ130" i="5"/>
  <c r="AN40" i="6" s="1"/>
  <c r="X130" i="5"/>
  <c r="AB40" i="6" s="1"/>
  <c r="AE130" i="5"/>
  <c r="AI40" i="6" s="1"/>
  <c r="K116" i="5"/>
  <c r="O20" i="6" s="1"/>
  <c r="J130" i="5"/>
  <c r="N40" i="6" s="1"/>
  <c r="P130" i="5"/>
  <c r="T40" i="6" s="1"/>
  <c r="L116" i="5"/>
  <c r="P20" i="6" s="1"/>
  <c r="H100" i="5"/>
  <c r="M116" i="5"/>
  <c r="Q20" i="6" s="1"/>
  <c r="AL116" i="5"/>
  <c r="AP20" i="6" s="1"/>
  <c r="Y116" i="5"/>
  <c r="AC20" i="6" s="1"/>
  <c r="AG116" i="5"/>
  <c r="AK20" i="6" s="1"/>
  <c r="AC116" i="5"/>
  <c r="AG20" i="6" s="1"/>
  <c r="X116" i="5"/>
  <c r="AB20" i="6" s="1"/>
  <c r="AE116" i="5"/>
  <c r="AI20" i="6" s="1"/>
  <c r="T130" i="5"/>
  <c r="X40" i="6" s="1"/>
  <c r="U116" i="5"/>
  <c r="Y20" i="6" s="1"/>
  <c r="S130" i="5"/>
  <c r="W40" i="6" s="1"/>
  <c r="AD130" i="5"/>
  <c r="AH40" i="6" s="1"/>
  <c r="Z130" i="5"/>
  <c r="AD40" i="6" s="1"/>
  <c r="N130" i="5"/>
  <c r="R40" i="6" s="1"/>
  <c r="AH130" i="5"/>
  <c r="AL40" i="6" s="1"/>
  <c r="W50" i="5"/>
  <c r="AA39" i="14" s="1"/>
  <c r="N50" i="5"/>
  <c r="R39" i="14" s="1"/>
  <c r="AH26" i="5"/>
  <c r="K26" i="5"/>
  <c r="O19" i="14" s="1"/>
  <c r="AB26" i="5"/>
  <c r="Q50" i="5"/>
  <c r="AK50" i="5"/>
  <c r="AO39" i="14" s="1"/>
  <c r="S50" i="5"/>
  <c r="W39" i="14" s="1"/>
  <c r="M50" i="5"/>
  <c r="Q39" i="14" s="1"/>
  <c r="K50" i="5"/>
  <c r="O39" i="14" s="1"/>
  <c r="AM50" i="5"/>
  <c r="AQ39" i="14" s="1"/>
  <c r="O50" i="5"/>
  <c r="AA50" i="5"/>
  <c r="T50" i="5"/>
  <c r="X39" i="14" s="1"/>
  <c r="U50" i="5"/>
  <c r="Y39" i="14" s="1"/>
  <c r="AG26" i="5"/>
  <c r="AB50" i="5"/>
  <c r="AG50" i="5"/>
  <c r="AK39" i="14" s="1"/>
  <c r="AE50" i="5"/>
  <c r="AH50" i="5"/>
  <c r="AL39" i="14" s="1"/>
  <c r="AD50" i="5"/>
  <c r="AH39" i="14" s="1"/>
  <c r="AI50" i="5"/>
  <c r="AM39" i="14" s="1"/>
  <c r="L50" i="5"/>
  <c r="P39" i="14" s="1"/>
  <c r="Z50" i="5"/>
  <c r="AD39" i="14" s="1"/>
  <c r="AC50" i="5"/>
  <c r="AG39" i="14" s="1"/>
  <c r="R50" i="5"/>
  <c r="V39" i="14" s="1"/>
  <c r="X50" i="5"/>
  <c r="AL50" i="5"/>
  <c r="AP39" i="14" s="1"/>
  <c r="P50" i="5"/>
  <c r="T39" i="14" s="1"/>
  <c r="AI26" i="5"/>
  <c r="AM19" i="14" s="1"/>
  <c r="AF50" i="5"/>
  <c r="AJ39" i="14" s="1"/>
  <c r="Y50" i="5"/>
  <c r="AC39" i="14" s="1"/>
  <c r="J26" i="5"/>
  <c r="J50" i="5"/>
  <c r="N20" i="14"/>
  <c r="AC21" i="6" l="1"/>
  <c r="L4" i="2"/>
  <c r="X21" i="6"/>
  <c r="Y21" i="6"/>
  <c r="H26" i="5"/>
  <c r="AL21" i="6"/>
  <c r="T21" i="6"/>
  <c r="AP21" i="6"/>
  <c r="AQ21" i="6"/>
  <c r="AF21" i="6"/>
  <c r="AI41" i="6"/>
  <c r="Q21" i="6"/>
  <c r="AH21" i="6"/>
  <c r="AE41" i="6"/>
  <c r="AN41" i="6"/>
  <c r="AD21" i="6"/>
  <c r="AI21" i="6"/>
  <c r="AK21" i="6"/>
  <c r="P21" i="6"/>
  <c r="AB41" i="6"/>
  <c r="AB21" i="6"/>
  <c r="H130" i="5"/>
  <c r="AF41" i="6"/>
  <c r="S41" i="6"/>
  <c r="U41" i="6"/>
  <c r="Z41" i="6"/>
  <c r="H116" i="5"/>
  <c r="S21" i="6"/>
  <c r="AQ41" i="14"/>
  <c r="AQ43" i="14" s="1"/>
  <c r="R41" i="6"/>
  <c r="W21" i="6"/>
  <c r="AA41" i="6"/>
  <c r="X19" i="14"/>
  <c r="R21" i="6"/>
  <c r="AO21" i="6"/>
  <c r="AB19" i="14"/>
  <c r="Y19" i="14"/>
  <c r="AL19" i="14"/>
  <c r="AF19" i="14"/>
  <c r="O41" i="6"/>
  <c r="Z21" i="6"/>
  <c r="AK19" i="14"/>
  <c r="Q19" i="14"/>
  <c r="U39" i="14"/>
  <c r="AQ19" i="14"/>
  <c r="AQ21" i="14" s="1"/>
  <c r="O21" i="6"/>
  <c r="AI19" i="14"/>
  <c r="AO41" i="6"/>
  <c r="AG41" i="6"/>
  <c r="W41" i="6"/>
  <c r="S39" i="14"/>
  <c r="AJ19" i="14"/>
  <c r="AK41" i="6"/>
  <c r="AA21" i="6"/>
  <c r="AE39" i="14"/>
  <c r="AI39" i="14"/>
  <c r="Y41" i="6"/>
  <c r="Q41" i="6"/>
  <c r="X41" i="6"/>
  <c r="AF39" i="14"/>
  <c r="AC41" i="6"/>
  <c r="T19" i="14"/>
  <c r="T41" i="6"/>
  <c r="V21" i="6"/>
  <c r="AD41" i="6"/>
  <c r="AQ41" i="6"/>
  <c r="AH19" i="14"/>
  <c r="AL41" i="6"/>
  <c r="P41" i="6"/>
  <c r="AP19" i="14"/>
  <c r="AM21" i="6"/>
  <c r="AE21" i="6"/>
  <c r="AN21" i="6"/>
  <c r="U21" i="6"/>
  <c r="AM41" i="6"/>
  <c r="AC19" i="14"/>
  <c r="AP41" i="6"/>
  <c r="AG21" i="6"/>
  <c r="V41" i="6"/>
  <c r="P19" i="14"/>
  <c r="AB39" i="14"/>
  <c r="AD19" i="14"/>
  <c r="AH41" i="6"/>
  <c r="AJ41" i="6"/>
  <c r="AJ43" i="6" s="1"/>
  <c r="N39" i="14"/>
  <c r="H50" i="5"/>
  <c r="N19" i="14"/>
  <c r="O20" i="14"/>
  <c r="O21" i="14" s="1"/>
  <c r="K39" i="14" l="1"/>
  <c r="K19" i="14"/>
  <c r="AC43" i="6"/>
  <c r="X43" i="6"/>
  <c r="Y43" i="6"/>
  <c r="AL43" i="6"/>
  <c r="Q43" i="6"/>
  <c r="AH43" i="6"/>
  <c r="AQ43" i="6"/>
  <c r="AI43" i="6"/>
  <c r="T43" i="6"/>
  <c r="AP43" i="6"/>
  <c r="AF43" i="6"/>
  <c r="AE43" i="6"/>
  <c r="AD43" i="6"/>
  <c r="AN43" i="6"/>
  <c r="P43" i="6"/>
  <c r="AK43" i="6"/>
  <c r="U43" i="6"/>
  <c r="AB43" i="6"/>
  <c r="S43" i="6"/>
  <c r="Z43" i="6"/>
  <c r="AQ45" i="14"/>
  <c r="R43" i="6"/>
  <c r="W43" i="6"/>
  <c r="AA43" i="6"/>
  <c r="AO43" i="6"/>
  <c r="O43" i="6"/>
  <c r="AG43" i="6"/>
  <c r="V43" i="6"/>
  <c r="AM43" i="6"/>
  <c r="N21" i="6"/>
  <c r="N41" i="6"/>
  <c r="N21" i="14"/>
  <c r="Q20" i="14"/>
  <c r="Q21" i="14" s="1"/>
  <c r="P20" i="14"/>
  <c r="P21" i="14" s="1"/>
  <c r="N43" i="6" l="1"/>
  <c r="O6" i="6"/>
  <c r="R20" i="14"/>
  <c r="R21" i="14" s="1"/>
  <c r="O5" i="6" l="1"/>
  <c r="O3" i="6"/>
  <c r="O4" i="6"/>
  <c r="S20" i="14"/>
  <c r="S21" i="14" s="1"/>
  <c r="T20" i="14" l="1"/>
  <c r="T21" i="14" s="1"/>
  <c r="U20" i="14" l="1"/>
  <c r="U21" i="14" s="1"/>
  <c r="V20" i="14" l="1"/>
  <c r="V21" i="14" s="1"/>
  <c r="W20" i="14" l="1"/>
  <c r="W21" i="14" s="1"/>
  <c r="X20" i="14" l="1"/>
  <c r="X21" i="14" s="1"/>
  <c r="Y20" i="14" l="1"/>
  <c r="Y21" i="14" s="1"/>
  <c r="Z20" i="14" l="1"/>
  <c r="Z21" i="14" s="1"/>
  <c r="AA20" i="14" l="1"/>
  <c r="AA21" i="14" s="1"/>
  <c r="AB20" i="14" l="1"/>
  <c r="AB21" i="14" l="1"/>
  <c r="K21" i="14" s="1"/>
  <c r="AC20" i="14"/>
  <c r="AC21" i="14" s="1"/>
  <c r="AD20" i="14" l="1"/>
  <c r="AD21" i="14" s="1"/>
  <c r="AE20" i="14" l="1"/>
  <c r="AE21" i="14" s="1"/>
  <c r="AF20" i="14" l="1"/>
  <c r="AF21" i="14" s="1"/>
  <c r="AG20" i="14" l="1"/>
  <c r="AG21" i="14" s="1"/>
  <c r="AH20" i="14" l="1"/>
  <c r="AH21" i="14" s="1"/>
  <c r="AI20" i="14" l="1"/>
  <c r="AI21" i="14" s="1"/>
  <c r="AJ20" i="14" l="1"/>
  <c r="AJ21" i="14" s="1"/>
  <c r="AK20" i="14" l="1"/>
  <c r="AK21" i="14" s="1"/>
  <c r="AL20" i="14" l="1"/>
  <c r="AL21" i="14" s="1"/>
  <c r="AM20" i="14" l="1"/>
  <c r="AM21" i="14" s="1"/>
  <c r="AN20" i="14" l="1"/>
  <c r="AN21" i="14" s="1"/>
  <c r="AO20" i="14" l="1"/>
  <c r="AO21" i="14" s="1"/>
  <c r="AP20" i="14" l="1"/>
  <c r="AP21" i="14" s="1"/>
  <c r="H61" i="5"/>
  <c r="I70" i="5"/>
  <c r="M40" i="14" s="1"/>
  <c r="J70" i="5"/>
  <c r="N40" i="14" s="1"/>
  <c r="N41" i="14" s="1"/>
  <c r="M41" i="14" l="1"/>
  <c r="N43" i="14"/>
  <c r="N45" i="14"/>
  <c r="K70" i="5"/>
  <c r="O40" i="14" s="1"/>
  <c r="O41" i="14" s="1"/>
  <c r="O43" i="14" l="1"/>
  <c r="O45" i="14"/>
  <c r="M43" i="14"/>
  <c r="M45" i="14"/>
  <c r="L70" i="5"/>
  <c r="P40" i="14" s="1"/>
  <c r="P41" i="14" s="1"/>
  <c r="P43" i="14" l="1"/>
  <c r="P45" i="14"/>
  <c r="M70" i="5"/>
  <c r="Q40" i="14" s="1"/>
  <c r="Q41" i="14" l="1"/>
  <c r="N70" i="5"/>
  <c r="R40" i="14" s="1"/>
  <c r="R41" i="14" s="1"/>
  <c r="R43" i="14" l="1"/>
  <c r="R45" i="14"/>
  <c r="Q43" i="14"/>
  <c r="Q45" i="14"/>
  <c r="O70" i="5"/>
  <c r="S40" i="14" s="1"/>
  <c r="S41" i="14" s="1"/>
  <c r="S45" i="14" l="1"/>
  <c r="S43" i="14"/>
  <c r="P70" i="5"/>
  <c r="T40" i="14" s="1"/>
  <c r="T41" i="14" s="1"/>
  <c r="T43" i="14" l="1"/>
  <c r="T45" i="14"/>
  <c r="Q70" i="5"/>
  <c r="U40" i="14" s="1"/>
  <c r="U41" i="14" s="1"/>
  <c r="U45" i="14" l="1"/>
  <c r="U43" i="14"/>
  <c r="R70" i="5"/>
  <c r="V40" i="14" s="1"/>
  <c r="V41" i="14" s="1"/>
  <c r="V43" i="14" l="1"/>
  <c r="V45" i="14"/>
  <c r="S70" i="5"/>
  <c r="W40" i="14" s="1"/>
  <c r="W41" i="14" s="1"/>
  <c r="W43" i="14" l="1"/>
  <c r="W45" i="14"/>
  <c r="T70" i="5"/>
  <c r="X40" i="14" s="1"/>
  <c r="X41" i="14" s="1"/>
  <c r="X43" i="14" l="1"/>
  <c r="X45" i="14"/>
  <c r="U70" i="5"/>
  <c r="Y40" i="14" s="1"/>
  <c r="Y41" i="14" s="1"/>
  <c r="Y43" i="14" l="1"/>
  <c r="Y45" i="14"/>
  <c r="V70" i="5"/>
  <c r="Z40" i="14" s="1"/>
  <c r="Z41" i="14" s="1"/>
  <c r="Z43" i="14" l="1"/>
  <c r="Z45" i="14"/>
  <c r="W70" i="5"/>
  <c r="AA40" i="14" s="1"/>
  <c r="AA41" i="14" s="1"/>
  <c r="AA43" i="14" l="1"/>
  <c r="AA45" i="14"/>
  <c r="X70" i="5"/>
  <c r="AB40" i="14" s="1"/>
  <c r="AB41" i="14" l="1"/>
  <c r="K41" i="14" s="1"/>
  <c r="Y70" i="5"/>
  <c r="AC40" i="14" s="1"/>
  <c r="AC41" i="14" s="1"/>
  <c r="AC43" i="14" l="1"/>
  <c r="AC45" i="14"/>
  <c r="AB43" i="14"/>
  <c r="K43" i="14" s="1"/>
  <c r="AB45" i="14"/>
  <c r="K45" i="14" s="1"/>
  <c r="Z70" i="5"/>
  <c r="AD40" i="14" s="1"/>
  <c r="AD41" i="14" s="1"/>
  <c r="AD43" i="14" l="1"/>
  <c r="O4" i="14" s="1"/>
  <c r="AD45" i="14"/>
  <c r="AA70" i="5"/>
  <c r="AE40" i="14" s="1"/>
  <c r="AE41" i="14" s="1"/>
  <c r="O5" i="14" l="1"/>
  <c r="O3" i="14"/>
  <c r="AE45" i="14"/>
  <c r="AE43" i="14"/>
  <c r="AB70" i="5"/>
  <c r="AF40" i="14" s="1"/>
  <c r="AF41" i="14" s="1"/>
  <c r="AF45" i="14" l="1"/>
  <c r="AF43" i="14"/>
  <c r="AC70" i="5"/>
  <c r="AG40" i="14" s="1"/>
  <c r="AG41" i="14" s="1"/>
  <c r="AG45" i="14" l="1"/>
  <c r="AG43" i="14"/>
  <c r="AD70" i="5"/>
  <c r="AH40" i="14" s="1"/>
  <c r="AH41" i="14" s="1"/>
  <c r="AH43" i="14" l="1"/>
  <c r="AH45" i="14"/>
  <c r="AE70" i="5"/>
  <c r="AI40" i="14" s="1"/>
  <c r="AI41" i="14" s="1"/>
  <c r="AI43" i="14" l="1"/>
  <c r="AI45" i="14"/>
  <c r="AF70" i="5"/>
  <c r="AJ40" i="14" s="1"/>
  <c r="AJ41" i="14" s="1"/>
  <c r="AJ43" i="14" l="1"/>
  <c r="AJ45" i="14"/>
  <c r="AG70" i="5"/>
  <c r="AK40" i="14" s="1"/>
  <c r="AK41" i="14" s="1"/>
  <c r="AK43" i="14" l="1"/>
  <c r="AK45" i="14"/>
  <c r="AH70" i="5"/>
  <c r="AL40" i="14" s="1"/>
  <c r="AL41" i="14" s="1"/>
  <c r="AL43" i="14" l="1"/>
  <c r="AL45" i="14"/>
  <c r="AI70" i="5"/>
  <c r="AM40" i="14" s="1"/>
  <c r="AM41" i="14" s="1"/>
  <c r="AM43" i="14" l="1"/>
  <c r="AM45" i="14"/>
  <c r="AJ70" i="5"/>
  <c r="AN40" i="14" s="1"/>
  <c r="AN41" i="14" s="1"/>
  <c r="AN43" i="14" l="1"/>
  <c r="AN45" i="14"/>
  <c r="AK70" i="5"/>
  <c r="AO40" i="14" s="1"/>
  <c r="AO41" i="14" s="1"/>
  <c r="AO43" i="14" l="1"/>
  <c r="AO45" i="14"/>
  <c r="AL70" i="5"/>
  <c r="AP40" i="14" s="1"/>
  <c r="AP41" i="14" s="1"/>
  <c r="H70" i="5"/>
  <c r="AP43" i="14" l="1"/>
  <c r="AP45" i="14"/>
</calcChain>
</file>

<file path=xl/sharedStrings.xml><?xml version="1.0" encoding="utf-8"?>
<sst xmlns="http://schemas.openxmlformats.org/spreadsheetml/2006/main" count="2246" uniqueCount="295">
  <si>
    <t>Tracking</t>
  </si>
  <si>
    <t>Project Name</t>
  </si>
  <si>
    <t>Project Manager</t>
  </si>
  <si>
    <t>Model Version</t>
  </si>
  <si>
    <t>Version 1</t>
  </si>
  <si>
    <t>Date</t>
  </si>
  <si>
    <t>Guidelines for Economic Appraisal</t>
  </si>
  <si>
    <t>Overarching Assumptions</t>
  </si>
  <si>
    <t>Analysis Period (years)</t>
  </si>
  <si>
    <t>Base year for the analysis</t>
  </si>
  <si>
    <t>Central Discount Rate</t>
  </si>
  <si>
    <t>Low Discount Rate (for Sensitivity Test)</t>
  </si>
  <si>
    <t>High Discount Rate (for Sensitivity Test)</t>
  </si>
  <si>
    <t>Assumptions for Cost-Benefit Analysis</t>
  </si>
  <si>
    <t>Assumptions for Financial Analysis</t>
  </si>
  <si>
    <t>ASSUMPTIONS</t>
  </si>
  <si>
    <t>Key Reference Sources</t>
  </si>
  <si>
    <t>Guidelines for Financial Appraisal</t>
  </si>
  <si>
    <t>WASTE INPUTS AND OUTPUTS</t>
  </si>
  <si>
    <t>Data Source/Assumptions/Notes</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</si>
  <si>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</si>
  <si>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</si>
  <si>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</si>
  <si>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</si>
  <si>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</si>
  <si>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</si>
  <si>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</si>
  <si>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</si>
  <si>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</si>
  <si>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</si>
  <si>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</si>
  <si>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</si>
  <si>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</si>
  <si>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</si>
  <si>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</si>
  <si>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</si>
  <si>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</si>
  <si>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</si>
  <si>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</si>
  <si>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</si>
  <si>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</si>
  <si>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</si>
  <si>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</si>
  <si>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</si>
  <si>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</si>
  <si>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</si>
  <si>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</si>
  <si>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</si>
  <si>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</si>
  <si>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</si>
  <si>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Waste Inputs Breakdown (tonnes)</t>
  </si>
  <si>
    <t>BASE CASE (business as usual) - Waste Inputs:</t>
  </si>
  <si>
    <t>Input 1</t>
  </si>
  <si>
    <t>tonnes</t>
  </si>
  <si>
    <t>Input 2</t>
  </si>
  <si>
    <t>Describe</t>
  </si>
  <si>
    <t>Input 3</t>
  </si>
  <si>
    <t>Input 4</t>
  </si>
  <si>
    <t>Input 5</t>
  </si>
  <si>
    <t>Input 6</t>
  </si>
  <si>
    <t>Input 7</t>
  </si>
  <si>
    <t>Input 8</t>
  </si>
  <si>
    <t>Input 9</t>
  </si>
  <si>
    <t>Input 10</t>
  </si>
  <si>
    <t>Input 11</t>
  </si>
  <si>
    <t>Input 12</t>
  </si>
  <si>
    <t>Input 13</t>
  </si>
  <si>
    <t>Input 14</t>
  </si>
  <si>
    <t>Total Base Case (BAU) - Waste Inputs</t>
  </si>
  <si>
    <t>Total Scenario 1 - Waste Inputs</t>
  </si>
  <si>
    <t>Product 1</t>
  </si>
  <si>
    <t>Product 2</t>
  </si>
  <si>
    <t>Product 3</t>
  </si>
  <si>
    <t>Product 4</t>
  </si>
  <si>
    <t>Product 5</t>
  </si>
  <si>
    <t>Product 6</t>
  </si>
  <si>
    <t>Product 7</t>
  </si>
  <si>
    <t>Product 8</t>
  </si>
  <si>
    <t>Product 9</t>
  </si>
  <si>
    <t>Product 10</t>
  </si>
  <si>
    <t>Product 11</t>
  </si>
  <si>
    <t>Product 12</t>
  </si>
  <si>
    <t>Product 13</t>
  </si>
  <si>
    <t>Product 14</t>
  </si>
  <si>
    <t>2050-51</t>
  </si>
  <si>
    <t>Product 15</t>
  </si>
  <si>
    <t>Product 16</t>
  </si>
  <si>
    <t>Product 17</t>
  </si>
  <si>
    <t>Product 18</t>
  </si>
  <si>
    <t>Product 19</t>
  </si>
  <si>
    <t>Product 20</t>
  </si>
  <si>
    <t>Other</t>
  </si>
  <si>
    <t>Input 15</t>
  </si>
  <si>
    <t>Input 16</t>
  </si>
  <si>
    <t>Input 17</t>
  </si>
  <si>
    <t>Input 18</t>
  </si>
  <si>
    <t>Input 19</t>
  </si>
  <si>
    <t>Input 20</t>
  </si>
  <si>
    <t>CAPITAL AND OPERATING COSTS</t>
  </si>
  <si>
    <t>TOTAL</t>
  </si>
  <si>
    <t>$</t>
  </si>
  <si>
    <t>Site Engineering</t>
  </si>
  <si>
    <t>Planning</t>
  </si>
  <si>
    <t>Contingency Capital</t>
  </si>
  <si>
    <t>Labour/Staff</t>
  </si>
  <si>
    <t>Electricity</t>
  </si>
  <si>
    <t>Gas</t>
  </si>
  <si>
    <t>Fuel</t>
  </si>
  <si>
    <t>Plant hire</t>
  </si>
  <si>
    <t>Maintenance - equipment</t>
  </si>
  <si>
    <t>Maintenance - plant</t>
  </si>
  <si>
    <t>Maintenance - buildings</t>
  </si>
  <si>
    <t>Transport - inputs</t>
  </si>
  <si>
    <t>Contractors</t>
  </si>
  <si>
    <t>Consultants</t>
  </si>
  <si>
    <t>Contingency O&amp;M</t>
  </si>
  <si>
    <t>Tax</t>
  </si>
  <si>
    <t>1. Not required for local government.
2. Private sector applicants need to complete based on their estimated tax liability.  Note the calculation of tax is not included in this spreadsheet because individual business circumstances vary.</t>
  </si>
  <si>
    <t>Equipment - for collection and transport</t>
  </si>
  <si>
    <t>Equipment - for consolidation</t>
  </si>
  <si>
    <t>Plant/infrastructure - for collection and transport</t>
  </si>
  <si>
    <t>Plant/infrastructure - for consolidation</t>
  </si>
  <si>
    <t>Plant/infrastructure - for sorting and processing</t>
  </si>
  <si>
    <t>This might be a flat dollar amount or a % of capital costs (e.g. 10%)</t>
  </si>
  <si>
    <t>This might be a flat dollar amount or a % of operating costs (e.g. 10%)</t>
  </si>
  <si>
    <t>Equipment - for sorting and processing</t>
  </si>
  <si>
    <t>Overheads &amp; administration</t>
  </si>
  <si>
    <t>Transport - outputs/products</t>
  </si>
  <si>
    <t>Data collection</t>
  </si>
  <si>
    <t>BENEFITS</t>
  </si>
  <si>
    <t>$/t</t>
  </si>
  <si>
    <t xml:space="preserve">Describe </t>
  </si>
  <si>
    <t>Total Base Case - Product Revenue</t>
  </si>
  <si>
    <t>BASE CASE - Cost savings</t>
  </si>
  <si>
    <t>Nil</t>
  </si>
  <si>
    <t>Total Base Case - Avoided Costs</t>
  </si>
  <si>
    <t>BASE CASE - Non-market benefits</t>
  </si>
  <si>
    <t>Other air emissions</t>
  </si>
  <si>
    <t>Total Base Case - Non-Market Benefit</t>
  </si>
  <si>
    <t>Landfill externalities (noise, dust, leachate, etc.)</t>
  </si>
  <si>
    <t>BASE CASE - Other Revenue</t>
  </si>
  <si>
    <t>Grant funding</t>
  </si>
  <si>
    <t>Gate fees</t>
  </si>
  <si>
    <t>Total Base Case - Other Revenue</t>
  </si>
  <si>
    <t>Base Case (business as usual): Infrastructure is not developed/development is delayed</t>
  </si>
  <si>
    <t>Note: All values are in present year dollars (REAL VALUES), they must not be inflated.</t>
  </si>
  <si>
    <t>COSTS</t>
  </si>
  <si>
    <t>Start Yr</t>
  </si>
  <si>
    <t>End Yr</t>
  </si>
  <si>
    <t>Present Value ($PV)</t>
  </si>
  <si>
    <t>Total Capital (Infrastructure) Costs</t>
  </si>
  <si>
    <t>TOTAL COST</t>
  </si>
  <si>
    <t>TOTAL BENEFIT</t>
  </si>
  <si>
    <t>INCREMENTAL RESULT (to Base Case)</t>
  </si>
  <si>
    <t>Base Discount Rate</t>
  </si>
  <si>
    <t>Inflation rate (p.a.)</t>
  </si>
  <si>
    <t>Financial Analysis Model</t>
  </si>
  <si>
    <t>Tax Cost</t>
  </si>
  <si>
    <t>Greenhouse gases</t>
  </si>
  <si>
    <t>Cost-Benefit Analysis Model</t>
  </si>
  <si>
    <t>Instructions</t>
  </si>
  <si>
    <t xml:space="preserve"> </t>
  </si>
  <si>
    <t>COST-BENEFIT ANALYSIS &amp; FINANCIAL ANALYSIS TOOL</t>
  </si>
  <si>
    <t xml:space="preserve">      For the financial analysis (where nominal values are required), inflation is automatically included in the calculations.</t>
  </si>
  <si>
    <t>FINANCIAL ANALYSIS - RESULTS</t>
  </si>
  <si>
    <t>Program Name</t>
  </si>
  <si>
    <t>REVENUES</t>
  </si>
  <si>
    <t>PROJECT CASE - Waste Inputs:</t>
  </si>
  <si>
    <t>BASE CASE - Revenue from sale of outputs</t>
  </si>
  <si>
    <t>Output Breakdown (tonnes) ― Reused/Recycled/Reprocessed/Landfilled</t>
  </si>
  <si>
    <t>Output 1</t>
  </si>
  <si>
    <t>Output 2</t>
  </si>
  <si>
    <t>Output 3</t>
  </si>
  <si>
    <t>Output 4</t>
  </si>
  <si>
    <t>Output 5</t>
  </si>
  <si>
    <t>Output 6</t>
  </si>
  <si>
    <t>Output 7</t>
  </si>
  <si>
    <t>Output 8</t>
  </si>
  <si>
    <t>Output 9</t>
  </si>
  <si>
    <t>Output 10</t>
  </si>
  <si>
    <t>Output 11</t>
  </si>
  <si>
    <t>Output 12</t>
  </si>
  <si>
    <t>Output 13</t>
  </si>
  <si>
    <t>Output 14</t>
  </si>
  <si>
    <t>Output 15</t>
  </si>
  <si>
    <t>Output 16</t>
  </si>
  <si>
    <t>Output 17</t>
  </si>
  <si>
    <t>Output 18</t>
  </si>
  <si>
    <t>Output 19</t>
  </si>
  <si>
    <t>Output 20</t>
  </si>
  <si>
    <t>BASE CASE - Outputs</t>
  </si>
  <si>
    <t>Landfilled/Residual/Waste</t>
  </si>
  <si>
    <t>Residual</t>
  </si>
  <si>
    <t>PROJECT CASE - Outputs</t>
  </si>
  <si>
    <t>Total Project Case - Product Outputs</t>
  </si>
  <si>
    <t>Total Base Case - Product Outputs</t>
  </si>
  <si>
    <t>PROJECT CASE - Revenue from sale of outputs</t>
  </si>
  <si>
    <t>Total Project Case - Product Revenue</t>
  </si>
  <si>
    <t>Total Project Case - Other Revenue</t>
  </si>
  <si>
    <t>PROJECT CASE - Other Revenue</t>
  </si>
  <si>
    <t>PROJECT CASE - Cost savings</t>
  </si>
  <si>
    <t>PROJECT CASE - Non-market benefits</t>
  </si>
  <si>
    <t>Total Project Case - Non-Market Benefit</t>
  </si>
  <si>
    <t>Project Case: Infrastructure is developed</t>
  </si>
  <si>
    <t>Assumptions for Material Flows (Inputs and Outputs)</t>
  </si>
  <si>
    <t>Assumptions for Disposal Costs</t>
  </si>
  <si>
    <t>Your average landfill disposal cost (excl. landfill levy)?</t>
  </si>
  <si>
    <t>Your average landfill disposal cost (incl. landfill levy)?</t>
  </si>
  <si>
    <t>$/tonne</t>
  </si>
  <si>
    <t>Notes on waste levy rates - NSW EPA</t>
  </si>
  <si>
    <t>RESULT</t>
  </si>
  <si>
    <t>Project Case result</t>
  </si>
  <si>
    <t>Assumptions for Economic Costs of Transport (for Cost-Benefit Analysis)</t>
  </si>
  <si>
    <t>Other Revenue</t>
  </si>
  <si>
    <t>Capital Cost</t>
  </si>
  <si>
    <t>Revenue from Sale of Outputs</t>
  </si>
  <si>
    <t>Avoided Costs</t>
  </si>
  <si>
    <t>Non-Market Benefits</t>
  </si>
  <si>
    <r>
      <t xml:space="preserve">Recurrent/Operating Cost </t>
    </r>
    <r>
      <rPr>
        <u/>
        <sz val="18"/>
        <color rgb="FF004D71"/>
        <rFont val="Calibri"/>
        <family val="2"/>
      </rPr>
      <t>(EXCL. LANDFILL DISPOSAL COSTS)</t>
    </r>
  </si>
  <si>
    <t>Total Base Case - Capital Costs</t>
  </si>
  <si>
    <t>Total Project Case - Capital Costs</t>
  </si>
  <si>
    <t>Total Base Case - Operating Costs</t>
  </si>
  <si>
    <t>Total Project Case - Operating Costs</t>
  </si>
  <si>
    <t>Total Base Case - Tax Cost</t>
  </si>
  <si>
    <t>Total Project Case - Tax Cost</t>
  </si>
  <si>
    <t>Other fees or funding</t>
  </si>
  <si>
    <t>Landfill Disposal Cost</t>
  </si>
  <si>
    <t>Landfill disposal (for Financial Analysis only)</t>
  </si>
  <si>
    <t>Avoided economic cost of landfill disposal (for CBA only)</t>
  </si>
  <si>
    <t>Total Project Case - Avoided Costs</t>
  </si>
  <si>
    <t>Avoided economic cost of transport</t>
  </si>
  <si>
    <t>Material balance:</t>
  </si>
  <si>
    <t>Total Recurrent Costs</t>
  </si>
  <si>
    <t>Revenue from Sale of Products</t>
  </si>
  <si>
    <t>Tax Costs</t>
  </si>
  <si>
    <t>Other Revenues</t>
  </si>
  <si>
    <t>BASE CASE - Capital Costs (excluding inflation)</t>
  </si>
  <si>
    <t>PROJECT CASE - Capital Costs (excluding inflation)</t>
  </si>
  <si>
    <t>PROJECT CASE - Operating Costs  (excluding inflation)</t>
  </si>
  <si>
    <t>BASE CASE  - Operating Cost (excluding inflation)</t>
  </si>
  <si>
    <t>BASE CASE - Tax Cost</t>
  </si>
  <si>
    <t>PROJECT CASE - Tax Cost</t>
  </si>
  <si>
    <t>Note: There should be material balance, such that:
tonnes of input = tonnes of output + tonnes landfilled,
for each of the base case and project case
(refer to the message directly to the right for a check)</t>
  </si>
  <si>
    <t xml:space="preserve">For a new business/venture, it is likely that the base case will be comprised of zero values throughout. If this is the case, the base case can be left blank. However, the project case must be completed.
For an existing business that is expanding or modifying current operations, please complete both the base case and project case.
</t>
  </si>
  <si>
    <t xml:space="preserve">Base case reflects your activities under a business as usual scenario. Project case reflects your activities if grant funding is awarded.
For a new business/venture, it is likely that the base case will be comprised of zero values throughout. If this is the case, the base case can be left blank. However, the project case must be completed.
For an existing business that is expanding or modifying current operations, please complete both the base case and project case.
</t>
  </si>
  <si>
    <t>Willingness to pay for recycling</t>
  </si>
  <si>
    <t>COST-BENEFIT ANALYSIS - INCREMENTAL RESULTS</t>
  </si>
  <si>
    <t>TOTAL REVENUE</t>
  </si>
  <si>
    <t>Guidelines for Greenhouse Gases</t>
  </si>
  <si>
    <t>Incremental recovery of outputs  (i.e. additional tonnes of waste inputs diverted from landfill incremental to the base case)</t>
  </si>
  <si>
    <t>Incremental diversion (i.e. additional tonnes of waste input processed incremental to the base case)</t>
  </si>
  <si>
    <t>Incremental Change - Capital Costs (i.e. additional capital cost incremental to the base case)</t>
  </si>
  <si>
    <t>Incremental Change - Operating Cost (i.e. additional operating cost incremental to the base case)</t>
  </si>
  <si>
    <t>Incremental Change - Tax Cost (i.e. additional tax cost incremental to the base case)</t>
  </si>
  <si>
    <t>Benefit-Cost Ratio</t>
  </si>
  <si>
    <t>Note: All values have been converted to nominal values, which means they have been adjusted to include inflation.</t>
  </si>
  <si>
    <t>If this non-market benefit might be relevant to your project, please consult the guidelines above to understand how it can be included.</t>
  </si>
  <si>
    <t>Guidelines for Transport</t>
  </si>
  <si>
    <t>If this avoided cost might be relevant to your project, please consult the guidelines above to understand how it can be included.</t>
  </si>
  <si>
    <t>Outputs from C&amp;I inputs</t>
  </si>
  <si>
    <t>Outputs from MSW inputs</t>
  </si>
  <si>
    <t>What outputs/recovered products are associated with your project proposal?
(Include different grades/qualities as separate outputs)</t>
  </si>
  <si>
    <t xml:space="preserve">                      Price projections</t>
  </si>
  <si>
    <t>1. It is recommended that users contact the Application Advisory Service before using the model.</t>
  </si>
  <si>
    <t>2. Start by completing Sheets 1-4, which cover all of the assumptions/information/data needed for the models. The assumptions need to reflect both the base case (business as usual/without project) and option case (with project) situations.</t>
  </si>
  <si>
    <t>3. The shaded cells are locked. Only the white cells can be changed.</t>
  </si>
  <si>
    <t>5. Once the assumptions pages are complete, review the Results for the Cost-Benefit Analysis (Sheet 5) and Financial Analysis (Sheet 6). These results are automatically generated based on the assumptions/information provided in the preceding sheets.</t>
  </si>
  <si>
    <t>6. Next, sensitivity tests should be run on key parameters. For example, +/- 20% on capital costs, operating costs, revenue, key benefits.</t>
  </si>
  <si>
    <t>7. Submit the completed model as part of your funding application. Ensure that all calculations are included in the model.</t>
  </si>
  <si>
    <t>Note: The analysis period must reflect the anticipated lifespan of the infrastructure. If the applicant is applying under Stream 2 (trials), include all benefits and costs on the assumption that the trial is successful and the operation is subsequently scaled up. Model maximum is 30 years.</t>
  </si>
  <si>
    <r>
      <t xml:space="preserve">Note: These are real discount rates, so all benefit and cost values must be in base year dollars, and there must </t>
    </r>
    <r>
      <rPr>
        <b/>
        <i/>
        <u/>
        <sz val="10"/>
        <color theme="0"/>
        <rFont val="Calibri"/>
        <family val="2"/>
      </rPr>
      <t>not</t>
    </r>
    <r>
      <rPr>
        <b/>
        <i/>
        <sz val="10"/>
        <color theme="0"/>
        <rFont val="Calibri"/>
        <family val="2"/>
      </rPr>
      <t xml:space="preserve"> be any inflation in the model.</t>
    </r>
  </si>
  <si>
    <t>NSW EPA - Organics Infrastructure (Large and Small) program - Stream 1</t>
  </si>
  <si>
    <t>Base year (FYE) for the analysis</t>
  </si>
  <si>
    <t>Note: 2022 means that 2021-22 is the base year for the analysis.</t>
  </si>
  <si>
    <t>Municipal Solid Waste (MSW) - Garden organics (GO)</t>
  </si>
  <si>
    <t>Municipal Solid Waste (MSW) - Food organics (FO)</t>
  </si>
  <si>
    <t>Municipal Solid Waste (MSW) - Food &amp; Garden organics (FOGO)</t>
  </si>
  <si>
    <t>Commercial and Industrial (C&amp;I) - Garden organics (GO)</t>
  </si>
  <si>
    <t>Commercial and Industrial (C&amp;I) - Food organics (FO)</t>
  </si>
  <si>
    <t>Commercial and Industrial (C&amp;I) - Food &amp; Garden organics (FOGO)</t>
  </si>
  <si>
    <t>Compost (premium quality) – AS 4454-2012 certified</t>
  </si>
  <si>
    <t>Compost (medium quality) – AS 4454-2012 certified</t>
  </si>
  <si>
    <t>Compost (low quality) – AS 4454-2012 certified</t>
  </si>
  <si>
    <t>Composted soil conditioner</t>
  </si>
  <si>
    <t>Mine rehabilitation topsoil</t>
  </si>
  <si>
    <t>Methane</t>
  </si>
  <si>
    <t>8. If the NPV result is negative, consider what is driving this outcome and consider whether there is anything that can be done to improve the outcome in an evidenced way.</t>
  </si>
  <si>
    <r>
      <t xml:space="preserve">10. Please also note that </t>
    </r>
    <r>
      <rPr>
        <b/>
        <sz val="12"/>
        <rFont val="Arial"/>
        <family val="2"/>
      </rPr>
      <t>pre-populated inputs and outputs are illustrative only</t>
    </r>
    <r>
      <rPr>
        <sz val="12"/>
        <rFont val="Arial"/>
        <family val="2"/>
      </rPr>
      <t>, and the lists can be modified based on the applicant's operations.</t>
    </r>
  </si>
  <si>
    <r>
      <t xml:space="preserve">4. Assign monetary values to as many of the costs and benefits as possible - reference sources for values. </t>
    </r>
    <r>
      <rPr>
        <b/>
        <sz val="12"/>
        <rFont val="Arial"/>
        <family val="2"/>
      </rPr>
      <t xml:space="preserve">In Sheets 1-4, ensure that </t>
    </r>
    <r>
      <rPr>
        <b/>
        <sz val="12"/>
        <color rgb="FFFF0000"/>
        <rFont val="Arial"/>
        <family val="2"/>
      </rPr>
      <t>all dollar values are in real (base year = 2021-22) dollars and are not inflated over time</t>
    </r>
    <r>
      <rPr>
        <b/>
        <sz val="12"/>
        <rFont val="Arial"/>
        <family val="2"/>
      </rPr>
      <t>.</t>
    </r>
  </si>
  <si>
    <r>
      <t xml:space="preserve">9. Please note that </t>
    </r>
    <r>
      <rPr>
        <b/>
        <sz val="12"/>
        <color rgb="FFFF0000"/>
        <rFont val="Arial"/>
        <family val="2"/>
      </rPr>
      <t>the first year of the analysis period is 2021-22</t>
    </r>
    <r>
      <rPr>
        <sz val="12"/>
        <rFont val="Arial"/>
        <family val="2"/>
      </rPr>
      <t xml:space="preserve"> (i.e., the current financial year). However, columns have been included for 2020-21 to make it easier to project forward (e.g., 1% p.a. throughput growth projected from 2020-21 levels).</t>
    </r>
  </si>
  <si>
    <r>
      <t xml:space="preserve">Note: Input your organisation WACC values here.  These need to be nominal post-tax discount rates that should reflect the organisation's weighted average cost of capital (WACC). However, as mentioned above, all cost and revenue values in the model should </t>
    </r>
    <r>
      <rPr>
        <b/>
        <i/>
        <u/>
        <sz val="10"/>
        <color theme="0"/>
        <rFont val="Calibri"/>
        <family val="2"/>
      </rPr>
      <t>not</t>
    </r>
    <r>
      <rPr>
        <b/>
        <i/>
        <sz val="10"/>
        <color theme="0"/>
        <rFont val="Calibri"/>
        <family val="2"/>
      </rPr>
      <t xml:space="preserve"> include inflation.
The WACC is typically higher than the real discount rates included above. If you are unable to estimate your organisation's WACC, please retain the suggested values.</t>
    </r>
  </si>
  <si>
    <t>If the Project is likely to result in a material change to the annual transport distances or times/duration for vehicle movements related to your business (e.g. inputs that were previously transported interstate for processing, but will now be processed more locally), the economic cost of transport should be included in the Cost-Benefit Analysis as an avoided cost (reduce transport km) or incremental cost (increased transport km).
Transport considerations are covered in Sheets 3 and 4.</t>
  </si>
  <si>
    <r>
      <t xml:space="preserve">Outputs from </t>
    </r>
    <r>
      <rPr>
        <b/>
        <u/>
        <sz val="10"/>
        <color theme="0"/>
        <rFont val="Calibri"/>
        <family val="2"/>
      </rPr>
      <t>all other</t>
    </r>
    <r>
      <rPr>
        <b/>
        <sz val="10"/>
        <color theme="0"/>
        <rFont val="Calibri"/>
        <family val="2"/>
      </rPr>
      <t xml:space="preserve"> input sources</t>
    </r>
  </si>
  <si>
    <r>
      <t xml:space="preserve">Outputs from </t>
    </r>
    <r>
      <rPr>
        <b/>
        <u/>
        <sz val="10"/>
        <color theme="0"/>
        <rFont val="Calibri"/>
        <family val="2"/>
      </rPr>
      <t>all</t>
    </r>
    <r>
      <rPr>
        <b/>
        <sz val="10"/>
        <color theme="0"/>
        <rFont val="Calibri"/>
        <family val="2"/>
      </rPr>
      <t xml:space="preserve"> other input sources</t>
    </r>
  </si>
  <si>
    <t>Version: August 2021,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</si>
</sst>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0_-;\-* #,##0_-;_-* &quot;-&quot;_-;_-@_-"/>
    <numFmt numFmtId="44" formatCode="_-&quot;$&quot;* #,##0.00_-;\-&quot;$&quot;* #,##0.00_-;_-&quot;$&quot;* &quot;-&quot;??_-;_-@_-"/>
    <numFmt numFmtId="43" formatCode="_-* #,##0.00_-;\-* #,##0.00_-;_-* &quot;-&quot;??_-;_-@_-"/>
    <numFmt numFmtId="164" formatCode="[$-F800]dddd\,\ mmmm\ dd\,\ yyyy"/>
    <numFmt numFmtId="165" formatCode="0.0%"/>
    <numFmt numFmtId="166" formatCode="_-&quot;$&quot;* #,##0_-;\-&quot;$&quot;* #,##0_-;_-&quot;$&quot;* &quot;-&quot;??_-;_-@_-"/>
    <numFmt numFmtId="167" formatCode="_-* #,##0_-;\-* #,##0_-;_-* &quot;-&quot;??_-;_-@_-"/>
    <numFmt numFmtId="168" formatCode="#,##0_ ;[Red]\-#,##0\ "/>
    <numFmt numFmtId="169" formatCode="&quot;$&quot;#,##0.0;[Red]\-&quot;$&quot;#,##0.0"/>
  </numFmts>
  <fonts count="5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b/>
      <sz val="10"/>
      <color theme="1"/>
      <name val="Calibri"/>
      <family val="2"/>
    </font>
    <font>
      <b/>
      <sz val="12"/>
      <color theme="1"/>
      <name val="Calibri"/>
      <family val="2"/>
    </font>
    <font>
      <sz val="10"/>
      <name val="Arial"/>
      <family val="2"/>
    </font>
    <font>
      <i/>
      <sz val="10"/>
      <color theme="1"/>
      <name val="Calibri"/>
      <family val="2"/>
    </font>
    <font>
      <sz val="10"/>
      <color theme="0"/>
      <name val="Calibri"/>
      <family val="2"/>
    </font>
    <font>
      <b/>
      <sz val="10"/>
      <color theme="0"/>
      <name val="Calibri"/>
      <family val="2"/>
    </font>
    <font>
      <u/>
      <sz val="10"/>
      <color theme="10"/>
      <name val="Calibri"/>
      <family val="2"/>
    </font>
    <font>
      <b/>
      <i/>
      <sz val="11"/>
      <color theme="1"/>
      <name val="Calibri"/>
      <family val="2"/>
      <scheme val="minor"/>
    </font>
    <font>
      <i/>
      <sz val="11"/>
      <color theme="1"/>
      <name val="Calibri"/>
      <family val="2"/>
      <scheme val="minor"/>
    </font>
    <font>
      <sz val="10"/>
      <name val="Calibri"/>
      <family val="2"/>
    </font>
    <font>
      <u/>
      <sz val="18"/>
      <color theme="1"/>
      <name val="Calibri"/>
      <family val="2"/>
    </font>
    <font>
      <sz val="12"/>
      <color theme="1"/>
      <name val="Calibri"/>
      <family val="2"/>
    </font>
    <font>
      <i/>
      <sz val="10"/>
      <color theme="0"/>
      <name val="Calibri"/>
      <family val="2"/>
    </font>
    <font>
      <b/>
      <sz val="18"/>
      <color theme="0"/>
      <name val="Calibri"/>
      <family val="2"/>
    </font>
    <font>
      <b/>
      <i/>
      <sz val="10"/>
      <color theme="0"/>
      <name val="Calibri"/>
      <family val="2"/>
    </font>
    <font>
      <b/>
      <sz val="12"/>
      <color theme="0"/>
      <name val="Calibri"/>
      <family val="2"/>
    </font>
    <font>
      <sz val="12"/>
      <color theme="0"/>
      <name val="Calibri"/>
      <family val="2"/>
    </font>
    <font>
      <b/>
      <sz val="14"/>
      <color theme="0"/>
      <name val="Calibri"/>
      <family val="2"/>
    </font>
    <font>
      <sz val="10"/>
      <color rgb="FFFF0000"/>
      <name val="Calibri"/>
      <family val="2"/>
    </font>
    <font>
      <b/>
      <i/>
      <u/>
      <sz val="10"/>
      <color theme="0"/>
      <name val="Calibri"/>
      <family val="2"/>
    </font>
    <font>
      <sz val="8"/>
      <name val="Calibri"/>
      <family val="2"/>
      <scheme val="minor"/>
    </font>
    <font>
      <b/>
      <sz val="10"/>
      <name val="Calibri"/>
      <family val="2"/>
    </font>
    <font>
      <sz val="10"/>
      <color theme="0" tint="-0.249977111117893"/>
      <name val="Calibri"/>
      <family val="2"/>
    </font>
    <font>
      <i/>
      <sz val="10"/>
      <name val="Calibri"/>
      <family val="2"/>
    </font>
    <font>
      <sz val="11"/>
      <color theme="1"/>
      <name val="Calibri"/>
      <family val="2"/>
    </font>
    <font>
      <b/>
      <sz val="11"/>
      <color theme="1"/>
      <name val="Calibri"/>
      <family val="2"/>
    </font>
    <font>
      <b/>
      <sz val="16"/>
      <color theme="0"/>
      <name val="Calibri"/>
      <family val="2"/>
    </font>
    <font>
      <b/>
      <u/>
      <sz val="10"/>
      <color theme="1"/>
      <name val="Calibri"/>
      <family val="2"/>
    </font>
    <font>
      <b/>
      <sz val="11"/>
      <color rgb="FFC00000"/>
      <name val="Calibri"/>
      <family val="2"/>
    </font>
    <font>
      <b/>
      <sz val="10"/>
      <color rgb="FFC00000"/>
      <name val="Calibri"/>
      <family val="2"/>
    </font>
    <font>
      <b/>
      <u/>
      <sz val="12"/>
      <color theme="0"/>
      <name val="Calibri"/>
      <family val="2"/>
    </font>
    <font>
      <b/>
      <sz val="11"/>
      <color rgb="FFFFFF00"/>
      <name val="Calibri"/>
      <family val="2"/>
    </font>
    <font>
      <sz val="11"/>
      <name val="Calibri"/>
      <family val="2"/>
    </font>
    <font>
      <b/>
      <sz val="11"/>
      <name val="Calibri"/>
      <family val="2"/>
    </font>
    <font>
      <b/>
      <sz val="20"/>
      <color theme="1"/>
      <name val="Calibri"/>
      <family val="2"/>
    </font>
    <font>
      <b/>
      <sz val="12"/>
      <name val="Arial"/>
      <family val="2"/>
    </font>
    <font>
      <sz val="12"/>
      <name val="Arial"/>
      <family val="2"/>
    </font>
    <font>
      <b/>
      <sz val="16"/>
      <name val="Arial"/>
      <family val="2"/>
    </font>
    <font>
      <b/>
      <sz val="12"/>
      <color rgb="FFFF0000"/>
      <name val="Arial"/>
      <family val="2"/>
    </font>
    <font>
      <sz val="11"/>
      <color theme="0"/>
      <name val="Calibri"/>
      <family val="2"/>
      <scheme val="minor"/>
    </font>
    <font>
      <b/>
      <sz val="11"/>
      <color theme="0"/>
      <name val="Calibri"/>
      <family val="2"/>
    </font>
    <font>
      <i/>
      <sz val="10"/>
      <color rgb="FFFF0000"/>
      <name val="Calibri"/>
      <family val="2"/>
    </font>
    <font>
      <i/>
      <sz val="11"/>
      <name val="Calibri"/>
      <family val="2"/>
    </font>
    <font>
      <b/>
      <sz val="10"/>
      <color theme="0"/>
      <name val="Calibri"/>
      <family val="2"/>
      <scheme val="minor"/>
    </font>
    <font>
      <b/>
      <i/>
      <sz val="11"/>
      <name val="Calibri"/>
      <family val="2"/>
    </font>
    <font>
      <u/>
      <sz val="18"/>
      <color rgb="FF004D71"/>
      <name val="Calibri"/>
      <family val="2"/>
    </font>
    <font>
      <sz val="11"/>
      <name val="Calibri"/>
      <family val="2"/>
      <scheme val="minor"/>
    </font>
    <font>
      <b/>
      <sz val="10"/>
      <color theme="1"/>
      <name val="Calibri"/>
      <family val="2"/>
      <scheme val="minor"/>
    </font>
    <font>
      <sz val="18"/>
      <name val="Calibri"/>
      <family val="2"/>
    </font>
    <font>
      <b/>
      <sz val="16"/>
      <color theme="1"/>
      <name val="Calibri"/>
      <family val="2"/>
    </font>
    <font>
      <u/>
      <sz val="11"/>
      <color theme="10"/>
      <name val="Calibri"/>
      <family val="2"/>
    </font>
    <font>
      <b/>
      <sz val="11"/>
      <name val="Calibri"/>
      <family val="2"/>
      <scheme val="minor"/>
    </font>
    <font>
      <b/>
      <u/>
      <sz val="10"/>
      <color theme="0"/>
      <name val="Calibri"/>
      <family val="2"/>
    </font>
  </fonts>
  <fills count="9">
    <fill>
      <patternFill patternType="none"/>
    </fill>
    <fill>
      <patternFill patternType="gray125"/>
    </fill>
    <fill>
      <patternFill patternType="solid">
        <fgColor theme="0"/>
        <bgColor indexed="64"/>
      </patternFill>
    </fill>
    <fill>
      <patternFill patternType="solid">
        <fgColor rgb="FF00AEEF"/>
        <bgColor indexed="64"/>
      </patternFill>
    </fill>
    <fill>
      <patternFill patternType="solid">
        <fgColor rgb="FF004D71"/>
        <bgColor indexed="64"/>
      </patternFill>
    </fill>
    <fill>
      <patternFill patternType="solid">
        <fgColor rgb="FF5FC991"/>
        <bgColor indexed="64"/>
      </patternFill>
    </fill>
    <fill>
      <patternFill patternType="solid">
        <fgColor rgb="FFC9D3DD"/>
        <bgColor indexed="64"/>
      </patternFill>
    </fill>
    <fill>
      <patternFill patternType="solid">
        <fgColor rgb="FFA69281"/>
        <bgColor indexed="64"/>
      </patternFill>
    </fill>
    <fill>
      <patternFill patternType="solid">
        <fgColor rgb="FFD97511"/>
        <bgColor indexed="64"/>
      </patternFill>
    </fill>
  </fills>
  <borders count="22">
    <border>
      <left/>
      <right/>
      <top/>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style="medium">
        <color auto="1"/>
      </bottom>
      <diagonal/>
    </border>
    <border>
      <left/>
      <right/>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auto="1"/>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auto="1"/>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363">
    <xf numFmtId="0" fontId="0" fillId="0" borderId="0" xfId="0"/>
    <xf numFmtId="0" fontId="3" fillId="2" borderId="0" xfId="1" applyFill="1" applyAlignment="1">
      <alignment horizontal="right"/>
    </xf>
    <xf numFmtId="43" fontId="3" fillId="2" borderId="0" xfId="1" applyNumberFormat="1" applyFill="1" applyAlignment="1">
      <alignment horizontal="right"/>
    </xf>
    <xf numFmtId="0" fontId="0" fillId="2" borderId="0" xfId="0" applyFill="1"/>
    <xf numFmtId="0" fontId="3" fillId="2" borderId="0" xfId="1" applyFill="1"/>
    <xf numFmtId="0" fontId="8" fillId="2" borderId="0" xfId="1" applyFont="1" applyFill="1"/>
    <xf numFmtId="168" fontId="3" fillId="2" borderId="0" xfId="1" applyNumberFormat="1" applyFill="1"/>
    <xf numFmtId="168" fontId="3" fillId="2" borderId="0" xfId="1" applyNumberFormat="1" applyFill="1" applyAlignment="1">
      <alignment horizontal="right"/>
    </xf>
    <xf numFmtId="0" fontId="38" fillId="2" borderId="0" xfId="0" quotePrefix="1" applyFont="1" applyFill="1"/>
    <xf numFmtId="17" fontId="39" fillId="2" borderId="0" xfId="0" applyNumberFormat="1" applyFont="1" applyFill="1"/>
    <xf numFmtId="17" fontId="40" fillId="2" borderId="0" xfId="0" quotePrefix="1" applyNumberFormat="1" applyFont="1" applyFill="1"/>
    <xf numFmtId="0" fontId="40" fillId="2" borderId="0" xfId="0" applyFont="1" applyFill="1"/>
    <xf numFmtId="0" fontId="41" fillId="2" borderId="0" xfId="0" applyFont="1" applyFill="1"/>
    <xf numFmtId="0" fontId="40" fillId="2" borderId="0" xfId="0" quotePrefix="1" applyFont="1" applyFill="1" applyAlignment="1">
      <alignment horizontal="left"/>
    </xf>
    <xf numFmtId="0" fontId="3" fillId="2" borderId="0" xfId="1" applyFill="1"/>
    <xf numFmtId="0" fontId="8" fillId="3" borderId="0" xfId="1" applyFont="1" applyFill="1"/>
    <xf numFmtId="0" fontId="8" fillId="4" borderId="0" xfId="1" applyFont="1" applyFill="1"/>
    <xf numFmtId="0" fontId="40" fillId="6" borderId="0" xfId="0" applyFont="1" applyFill="1"/>
    <xf numFmtId="0" fontId="4" fillId="6" borderId="0" xfId="1" applyFont="1" applyFill="1" applyAlignment="1">
      <alignment horizontal="center"/>
    </xf>
    <xf numFmtId="0" fontId="28" fillId="6" borderId="14" xfId="1" applyFont="1" applyFill="1" applyBorder="1"/>
    <xf numFmtId="166" fontId="29" fillId="6" borderId="11" xfId="1" applyNumberFormat="1" applyFont="1" applyFill="1" applyBorder="1" applyAlignment="1">
      <alignment horizontal="right" vertical="center"/>
    </xf>
    <xf numFmtId="0" fontId="28" fillId="6" borderId="15" xfId="1" applyFont="1" applyFill="1" applyBorder="1"/>
    <xf numFmtId="0" fontId="31" fillId="6" borderId="0" xfId="1" applyFont="1" applyFill="1"/>
    <xf numFmtId="0" fontId="3" fillId="6" borderId="0" xfId="1" applyFill="1"/>
    <xf numFmtId="0" fontId="4" fillId="6" borderId="0" xfId="1" applyFont="1" applyFill="1"/>
    <xf numFmtId="0" fontId="4" fillId="6" borderId="0" xfId="1" applyFont="1" applyFill="1" applyAlignment="1">
      <alignment horizontal="right"/>
    </xf>
    <xf numFmtId="0" fontId="28" fillId="6" borderId="0" xfId="1" applyFont="1" applyFill="1"/>
    <xf numFmtId="0" fontId="7" fillId="6" borderId="0" xfId="1" applyFont="1" applyFill="1"/>
    <xf numFmtId="0" fontId="3" fillId="6" borderId="0" xfId="1" applyFill="1" applyAlignment="1">
      <alignment horizontal="center"/>
    </xf>
    <xf numFmtId="167" fontId="0" fillId="6" borderId="0" xfId="19" applyNumberFormat="1" applyFont="1" applyFill="1" applyAlignment="1">
      <alignment horizontal="right"/>
    </xf>
    <xf numFmtId="167" fontId="0" fillId="6" borderId="0" xfId="19" applyNumberFormat="1" applyFont="1" applyFill="1"/>
    <xf numFmtId="0" fontId="29" fillId="6" borderId="13" xfId="1" applyFont="1" applyFill="1" applyBorder="1"/>
    <xf numFmtId="0" fontId="3" fillId="6" borderId="13" xfId="1" applyFill="1" applyBorder="1"/>
    <xf numFmtId="167" fontId="4" fillId="6" borderId="13" xfId="19" applyNumberFormat="1" applyFont="1" applyFill="1" applyBorder="1" applyAlignment="1">
      <alignment horizontal="right"/>
    </xf>
    <xf numFmtId="167" fontId="4" fillId="6" borderId="13" xfId="19" applyNumberFormat="1" applyFont="1" applyFill="1" applyBorder="1"/>
    <xf numFmtId="0" fontId="29" fillId="6" borderId="0" xfId="1" applyFont="1" applyFill="1"/>
    <xf numFmtId="167" fontId="4" fillId="6" borderId="0" xfId="19" applyNumberFormat="1" applyFont="1" applyFill="1" applyBorder="1" applyAlignment="1">
      <alignment horizontal="right"/>
    </xf>
    <xf numFmtId="167" fontId="4" fillId="6" borderId="0" xfId="19" applyNumberFormat="1" applyFont="1" applyFill="1" applyBorder="1"/>
    <xf numFmtId="167" fontId="0" fillId="6" borderId="0" xfId="19" applyNumberFormat="1" applyFont="1" applyFill="1" applyAlignment="1">
      <alignment horizontal="right" vertical="center"/>
    </xf>
    <xf numFmtId="167" fontId="0" fillId="6" borderId="0" xfId="19" applyNumberFormat="1" applyFont="1" applyFill="1" applyAlignment="1">
      <alignment horizontal="center" vertical="center"/>
    </xf>
    <xf numFmtId="0" fontId="3" fillId="6" borderId="13" xfId="1" applyFill="1" applyBorder="1" applyAlignment="1">
      <alignment horizontal="center"/>
    </xf>
    <xf numFmtId="167" fontId="0" fillId="6" borderId="13" xfId="19" applyNumberFormat="1" applyFont="1" applyFill="1" applyBorder="1"/>
    <xf numFmtId="0" fontId="32" fillId="6" borderId="0" xfId="1" applyFont="1" applyFill="1"/>
    <xf numFmtId="0" fontId="33" fillId="6" borderId="0" xfId="1" applyFont="1" applyFill="1"/>
    <xf numFmtId="167" fontId="33" fillId="6" borderId="0" xfId="19" applyNumberFormat="1" applyFont="1" applyFill="1" applyAlignment="1">
      <alignment horizontal="right" vertical="center"/>
    </xf>
    <xf numFmtId="167" fontId="4" fillId="6" borderId="0" xfId="19" applyNumberFormat="1" applyFont="1" applyFill="1" applyBorder="1" applyAlignment="1">
      <alignment horizontal="right" vertical="center"/>
    </xf>
    <xf numFmtId="9" fontId="0" fillId="6" borderId="0" xfId="16" applyFont="1" applyFill="1"/>
    <xf numFmtId="167" fontId="4" fillId="6" borderId="13" xfId="19" applyNumberFormat="1" applyFont="1" applyFill="1" applyBorder="1" applyAlignment="1">
      <alignment horizontal="right" vertical="center"/>
    </xf>
    <xf numFmtId="167" fontId="4" fillId="6" borderId="13" xfId="19" applyNumberFormat="1" applyFont="1" applyFill="1" applyBorder="1" applyAlignment="1">
      <alignment horizontal="center" vertical="center"/>
    </xf>
    <xf numFmtId="0" fontId="17" fillId="4" borderId="0" xfId="1" applyFont="1" applyFill="1"/>
    <xf numFmtId="0" fontId="30" fillId="4" borderId="0" xfId="1" applyFont="1" applyFill="1"/>
    <xf numFmtId="0" fontId="9" fillId="4" borderId="0" xfId="1" applyFont="1" applyFill="1"/>
    <xf numFmtId="0" fontId="8" fillId="4" borderId="0" xfId="1" applyFont="1" applyFill="1" applyAlignment="1">
      <alignment horizontal="right"/>
    </xf>
    <xf numFmtId="9" fontId="8" fillId="4" borderId="0" xfId="1" applyNumberFormat="1" applyFont="1" applyFill="1" applyAlignment="1">
      <alignment horizontal="center"/>
    </xf>
    <xf numFmtId="0" fontId="8" fillId="4" borderId="0" xfId="1" applyFont="1" applyFill="1" applyAlignment="1">
      <alignment horizontal="center"/>
    </xf>
    <xf numFmtId="0" fontId="18" fillId="4" borderId="0" xfId="1" applyFont="1" applyFill="1"/>
    <xf numFmtId="0" fontId="35" fillId="4" borderId="0" xfId="1" applyFont="1" applyFill="1"/>
    <xf numFmtId="0" fontId="9" fillId="4" borderId="0" xfId="1" applyFont="1" applyFill="1" applyAlignment="1">
      <alignment horizontal="right"/>
    </xf>
    <xf numFmtId="0" fontId="17" fillId="3" borderId="0" xfId="0" applyFont="1" applyFill="1"/>
    <xf numFmtId="0" fontId="30" fillId="3" borderId="0" xfId="1" applyFont="1" applyFill="1"/>
    <xf numFmtId="0" fontId="9" fillId="3" borderId="0" xfId="1" applyFont="1" applyFill="1"/>
    <xf numFmtId="0" fontId="8" fillId="3" borderId="0" xfId="1" applyFont="1" applyFill="1" applyAlignment="1">
      <alignment horizontal="right"/>
    </xf>
    <xf numFmtId="9" fontId="8" fillId="3" borderId="0" xfId="1" applyNumberFormat="1" applyFont="1" applyFill="1" applyAlignment="1">
      <alignment horizontal="center"/>
    </xf>
    <xf numFmtId="0" fontId="8" fillId="3" borderId="0" xfId="1" applyFont="1" applyFill="1" applyAlignment="1">
      <alignment horizontal="center"/>
    </xf>
    <xf numFmtId="0" fontId="18" fillId="3" borderId="0" xfId="1" applyFont="1" applyFill="1"/>
    <xf numFmtId="0" fontId="9" fillId="3" borderId="0" xfId="1" applyFont="1" applyFill="1" applyAlignment="1">
      <alignment horizontal="right"/>
    </xf>
    <xf numFmtId="9" fontId="13" fillId="6" borderId="0" xfId="1" applyNumberFormat="1" applyFont="1" applyFill="1" applyAlignment="1" applyProtection="1">
      <alignment horizontal="center"/>
    </xf>
    <xf numFmtId="0" fontId="13" fillId="6" borderId="0" xfId="1" applyFont="1" applyFill="1" applyAlignment="1" applyProtection="1">
      <alignment horizontal="center"/>
    </xf>
    <xf numFmtId="9" fontId="13" fillId="2" borderId="0" xfId="1" applyNumberFormat="1" applyFont="1" applyFill="1" applyAlignment="1" applyProtection="1">
      <alignment horizontal="center"/>
      <protection locked="0"/>
    </xf>
    <xf numFmtId="164" fontId="13" fillId="2" borderId="0" xfId="1" applyNumberFormat="1" applyFont="1" applyFill="1" applyAlignment="1" applyProtection="1">
      <alignment horizontal="center"/>
      <protection locked="0"/>
    </xf>
    <xf numFmtId="165" fontId="13" fillId="6" borderId="0" xfId="1" applyNumberFormat="1" applyFont="1" applyFill="1" applyAlignment="1" applyProtection="1">
      <alignment horizontal="center"/>
    </xf>
    <xf numFmtId="0" fontId="3" fillId="2" borderId="4" xfId="1" applyFont="1" applyFill="1" applyBorder="1" applyAlignment="1" applyProtection="1">
      <alignment vertical="top" wrapText="1"/>
      <protection locked="0"/>
    </xf>
    <xf numFmtId="165" fontId="3" fillId="2" borderId="4" xfId="16" applyNumberFormat="1" applyFont="1" applyFill="1" applyBorder="1" applyAlignment="1" applyProtection="1">
      <alignment horizontal="right" wrapText="1"/>
      <protection locked="0"/>
    </xf>
    <xf numFmtId="165" fontId="3" fillId="2" borderId="5" xfId="16" applyNumberFormat="1" applyFont="1" applyFill="1" applyBorder="1" applyAlignment="1" applyProtection="1">
      <alignment horizontal="right" wrapText="1"/>
      <protection locked="0"/>
    </xf>
    <xf numFmtId="9" fontId="3" fillId="2" borderId="4" xfId="1" applyNumberFormat="1" applyFont="1" applyFill="1" applyBorder="1" applyAlignment="1" applyProtection="1">
      <alignment vertical="top" wrapText="1"/>
      <protection locked="0"/>
    </xf>
    <xf numFmtId="0" fontId="0" fillId="2" borderId="5" xfId="0" applyFill="1" applyBorder="1" applyAlignment="1" applyProtection="1">
      <alignment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6" fontId="0" fillId="2" borderId="4" xfId="0" applyNumberFormat="1" applyFill="1" applyBorder="1" applyAlignment="1" applyProtection="1">
      <alignment vertical="top"/>
      <protection locked="0"/>
    </xf>
    <xf numFmtId="6" fontId="0" fillId="2" borderId="6" xfId="0" applyNumberFormat="1" applyFill="1" applyBorder="1" applyAlignment="1" applyProtection="1">
      <alignment vertical="top"/>
      <protection locked="0"/>
    </xf>
    <xf numFmtId="6" fontId="0" fillId="2" borderId="5" xfId="0" applyNumberFormat="1" applyFill="1" applyBorder="1" applyAlignment="1" applyProtection="1">
      <alignment vertical="top"/>
      <protection locked="0"/>
    </xf>
    <xf numFmtId="0" fontId="36" fillId="4" borderId="0" xfId="1" applyFont="1" applyFill="1" applyAlignment="1">
      <alignment vertical="top"/>
    </xf>
    <xf numFmtId="0" fontId="36" fillId="4" borderId="0" xfId="1" applyFont="1" applyFill="1"/>
    <xf numFmtId="0" fontId="36" fillId="3" borderId="0" xfId="1" applyFont="1" applyFill="1" applyAlignment="1">
      <alignment vertical="top"/>
    </xf>
    <xf numFmtId="0" fontId="36" fillId="3" borderId="0" xfId="1" applyFont="1" applyFill="1"/>
    <xf numFmtId="2" fontId="0" fillId="2" borderId="0" xfId="0" applyNumberFormat="1" applyFill="1" applyProtection="1">
      <protection locked="0"/>
    </xf>
    <xf numFmtId="6" fontId="0" fillId="6" borderId="4" xfId="0" applyNumberFormat="1" applyFill="1" applyBorder="1" applyAlignment="1" applyProtection="1">
      <alignment vertical="top"/>
    </xf>
    <xf numFmtId="0" fontId="0" fillId="2" borderId="0" xfId="0" applyFill="1" applyAlignment="1" applyProtection="1">
      <alignment vertical="top"/>
      <protection locked="0"/>
    </xf>
    <xf numFmtId="0" fontId="0" fillId="2" borderId="0" xfId="0" applyFill="1" applyAlignment="1" applyProtection="1">
      <alignment vertical="top" wrapText="1"/>
      <protection locked="0"/>
    </xf>
    <xf numFmtId="0" fontId="37" fillId="6" borderId="0" xfId="1" applyFont="1" applyFill="1"/>
    <xf numFmtId="0" fontId="34" fillId="3" borderId="0" xfId="1" applyFont="1" applyFill="1" applyBorder="1"/>
    <xf numFmtId="0" fontId="8" fillId="3" borderId="0" xfId="1" applyFont="1" applyFill="1" applyBorder="1"/>
    <xf numFmtId="0" fontId="28" fillId="6" borderId="17" xfId="1" applyFont="1" applyFill="1" applyBorder="1"/>
    <xf numFmtId="166" fontId="29" fillId="6" borderId="18" xfId="1" applyNumberFormat="1" applyFont="1" applyFill="1" applyBorder="1" applyAlignment="1">
      <alignment horizontal="right" vertical="center"/>
    </xf>
    <xf numFmtId="0" fontId="13" fillId="3" borderId="0" xfId="1" applyFont="1" applyFill="1"/>
    <xf numFmtId="169" fontId="0" fillId="6" borderId="5" xfId="0" applyNumberFormat="1" applyFill="1" applyBorder="1" applyAlignment="1" applyProtection="1">
      <alignment vertical="top"/>
    </xf>
    <xf numFmtId="6" fontId="0" fillId="6" borderId="5" xfId="0" applyNumberFormat="1" applyFill="1" applyBorder="1" applyAlignment="1" applyProtection="1">
      <alignment vertical="top"/>
    </xf>
    <xf numFmtId="0" fontId="0" fillId="2" borderId="19" xfId="0" applyFill="1" applyBorder="1" applyAlignment="1" applyProtection="1">
      <alignment wrapText="1"/>
      <protection locked="0"/>
    </xf>
    <xf numFmtId="0" fontId="46" fillId="6" borderId="0" xfId="0" applyFont="1" applyFill="1" applyAlignment="1" applyProtection="1">
      <alignment vertical="top"/>
    </xf>
    <xf numFmtId="0" fontId="0" fillId="6" borderId="0" xfId="0" applyFill="1" applyAlignment="1" applyProtection="1">
      <alignment vertical="top" wrapText="1"/>
    </xf>
    <xf numFmtId="6" fontId="0" fillId="6" borderId="1" xfId="0" applyNumberFormat="1" applyFill="1" applyBorder="1" applyAlignment="1" applyProtection="1">
      <alignment vertical="top"/>
    </xf>
    <xf numFmtId="0" fontId="0" fillId="6" borderId="1" xfId="0" applyFill="1" applyBorder="1" applyAlignment="1" applyProtection="1">
      <alignment vertical="top" wrapText="1"/>
    </xf>
    <xf numFmtId="0" fontId="53" fillId="2" borderId="0" xfId="0" quotePrefix="1" applyFont="1" applyFill="1"/>
    <xf numFmtId="0" fontId="0" fillId="2" borderId="0" xfId="0" applyFill="1" applyAlignment="1" applyProtection="1">
      <alignment horizontal="left" vertical="top"/>
      <protection locked="0"/>
    </xf>
    <xf numFmtId="0" fontId="0" fillId="2" borderId="0" xfId="0" applyFill="1" applyProtection="1">
      <protection locked="0"/>
    </xf>
    <xf numFmtId="0" fontId="26" fillId="2" borderId="0" xfId="0" applyFont="1" applyFill="1" applyProtection="1">
      <protection locked="0"/>
    </xf>
    <xf numFmtId="0" fontId="0" fillId="6" borderId="0" xfId="0" applyFill="1" applyAlignment="1" applyProtection="1">
      <alignment horizontal="left" vertical="top"/>
    </xf>
    <xf numFmtId="0" fontId="26" fillId="6" borderId="0" xfId="0" applyFont="1" applyFill="1" applyProtection="1"/>
    <xf numFmtId="0" fontId="0" fillId="2" borderId="0" xfId="0" applyFill="1" applyAlignment="1" applyProtection="1">
      <alignment horizontal="left"/>
      <protection locked="0"/>
    </xf>
    <xf numFmtId="0" fontId="3" fillId="2" borderId="0" xfId="1" applyFill="1" applyBorder="1" applyAlignment="1" applyProtection="1">
      <alignment vertical="top" wrapText="1"/>
      <protection locked="0"/>
    </xf>
    <xf numFmtId="0" fontId="3" fillId="2" borderId="7" xfId="1" applyFill="1" applyBorder="1" applyAlignment="1" applyProtection="1">
      <alignment vertical="top" wrapText="1"/>
      <protection locked="0"/>
    </xf>
    <xf numFmtId="0" fontId="8" fillId="4" borderId="0" xfId="1" applyFont="1" applyFill="1" applyBorder="1"/>
    <xf numFmtId="0" fontId="34" fillId="4" borderId="0" xfId="1" applyFont="1" applyFill="1" applyBorder="1"/>
    <xf numFmtId="2" fontId="28" fillId="6" borderId="16" xfId="1" applyNumberFormat="1" applyFont="1" applyFill="1" applyBorder="1" applyAlignment="1">
      <alignment horizontal="right"/>
    </xf>
    <xf numFmtId="0" fontId="8" fillId="6" borderId="12" xfId="1" applyFont="1" applyFill="1" applyBorder="1"/>
    <xf numFmtId="0" fontId="8" fillId="6" borderId="0" xfId="1" applyFont="1" applyFill="1" applyBorder="1"/>
    <xf numFmtId="0" fontId="8" fillId="6" borderId="7" xfId="1" applyFont="1" applyFill="1" applyBorder="1"/>
    <xf numFmtId="0" fontId="28" fillId="3" borderId="0" xfId="1" applyFont="1" applyFill="1" applyBorder="1"/>
    <xf numFmtId="9" fontId="1" fillId="3" borderId="0" xfId="16" applyFont="1" applyFill="1" applyBorder="1" applyAlignment="1">
      <alignment horizontal="right"/>
    </xf>
    <xf numFmtId="0" fontId="44" fillId="3" borderId="0" xfId="1" applyFont="1" applyFill="1" applyAlignment="1"/>
    <xf numFmtId="0" fontId="0" fillId="6" borderId="0" xfId="0" applyFill="1" applyAlignment="1" applyProtection="1">
      <alignment vertical="top"/>
    </xf>
    <xf numFmtId="0" fontId="0" fillId="2" borderId="4" xfId="0" applyFill="1" applyBorder="1" applyAlignment="1" applyProtection="1">
      <alignment wrapText="1"/>
      <protection locked="0"/>
    </xf>
    <xf numFmtId="0" fontId="28" fillId="2" borderId="21" xfId="1" applyFont="1" applyFill="1" applyBorder="1" applyAlignment="1" applyProtection="1">
      <alignment vertical="top"/>
      <protection locked="0"/>
    </xf>
    <xf numFmtId="0" fontId="0" fillId="2" borderId="21" xfId="0" applyFill="1" applyBorder="1" applyProtection="1">
      <protection locked="0"/>
    </xf>
    <xf numFmtId="166" fontId="29" fillId="6" borderId="16" xfId="1" applyNumberFormat="1" applyFont="1" applyFill="1" applyBorder="1" applyAlignment="1">
      <alignment horizontal="right" vertical="center"/>
    </xf>
    <xf numFmtId="9" fontId="13" fillId="4" borderId="0" xfId="1" applyNumberFormat="1" applyFont="1" applyFill="1" applyAlignment="1" applyProtection="1">
      <alignment horizontal="center"/>
    </xf>
    <xf numFmtId="0" fontId="8" fillId="4" borderId="0" xfId="1" applyFont="1" applyFill="1" applyProtection="1"/>
    <xf numFmtId="0" fontId="40" fillId="2" borderId="0" xfId="0" quotePrefix="1" applyFont="1" applyFill="1"/>
    <xf numFmtId="0" fontId="40" fillId="6" borderId="0" xfId="0" quotePrefix="1" applyFont="1" applyFill="1"/>
    <xf numFmtId="41" fontId="3" fillId="2" borderId="0" xfId="1" applyNumberFormat="1" applyFont="1" applyFill="1" applyAlignment="1" applyProtection="1">
      <alignment vertical="center"/>
      <protection locked="0"/>
    </xf>
    <xf numFmtId="0" fontId="13" fillId="2" borderId="0" xfId="1" applyFont="1" applyFill="1" applyAlignment="1" applyProtection="1">
      <alignment horizontal="center" vertical="center"/>
      <protection locked="0"/>
    </xf>
    <xf numFmtId="43" fontId="3" fillId="2" borderId="0" xfId="1" applyNumberFormat="1" applyFont="1" applyFill="1" applyAlignment="1" applyProtection="1">
      <alignment vertical="center"/>
      <protection locked="0"/>
    </xf>
    <xf numFmtId="41" fontId="13" fillId="6" borderId="1" xfId="19" applyNumberFormat="1" applyFont="1" applyFill="1" applyBorder="1" applyAlignment="1" applyProtection="1">
      <alignment horizontal="right" vertical="top"/>
    </xf>
    <xf numFmtId="41" fontId="0" fillId="6" borderId="0" xfId="19" applyNumberFormat="1" applyFont="1" applyFill="1" applyAlignment="1" applyProtection="1">
      <alignment horizontal="right" vertical="top"/>
    </xf>
    <xf numFmtId="43" fontId="3" fillId="6" borderId="0" xfId="1" applyNumberFormat="1" applyFont="1" applyFill="1" applyAlignment="1" applyProtection="1">
      <alignment vertical="center"/>
    </xf>
    <xf numFmtId="0" fontId="28" fillId="0" borderId="21" xfId="1" applyFont="1" applyFill="1" applyBorder="1" applyAlignment="1" applyProtection="1">
      <alignment vertical="top"/>
      <protection locked="0"/>
    </xf>
    <xf numFmtId="0" fontId="17" fillId="4" borderId="0" xfId="1" applyFont="1" applyFill="1" applyAlignment="1" applyProtection="1">
      <alignment vertical="top"/>
    </xf>
    <xf numFmtId="0" fontId="0" fillId="4" borderId="0" xfId="0" applyFill="1" applyProtection="1"/>
    <xf numFmtId="0" fontId="0" fillId="6" borderId="0" xfId="0" applyFill="1" applyProtection="1"/>
    <xf numFmtId="0" fontId="19" fillId="4" borderId="0" xfId="1" applyFont="1" applyFill="1" applyAlignment="1" applyProtection="1">
      <alignment vertical="top"/>
    </xf>
    <xf numFmtId="0" fontId="19" fillId="4" borderId="0" xfId="1" applyFont="1" applyFill="1" applyAlignment="1" applyProtection="1">
      <alignment horizontal="right" vertical="top"/>
    </xf>
    <xf numFmtId="0" fontId="19" fillId="4" borderId="0" xfId="1" applyFont="1" applyFill="1" applyProtection="1"/>
    <xf numFmtId="0" fontId="8" fillId="4" borderId="0" xfId="1" applyFont="1" applyFill="1" applyAlignment="1" applyProtection="1">
      <alignment horizontal="right" vertical="top"/>
    </xf>
    <xf numFmtId="0" fontId="10" fillId="6" borderId="0" xfId="17" applyFill="1" applyAlignment="1" applyProtection="1">
      <alignment horizontal="center" vertical="center"/>
    </xf>
    <xf numFmtId="0" fontId="9" fillId="4" borderId="0" xfId="1" applyFont="1" applyFill="1" applyAlignment="1" applyProtection="1">
      <alignment vertical="top"/>
    </xf>
    <xf numFmtId="0" fontId="8" fillId="4" borderId="0" xfId="1" applyFont="1" applyFill="1" applyAlignment="1" applyProtection="1">
      <alignment horizontal="right" vertical="center"/>
    </xf>
    <xf numFmtId="0" fontId="18" fillId="4" borderId="0" xfId="1" applyFont="1" applyFill="1" applyAlignment="1" applyProtection="1">
      <alignment wrapText="1"/>
    </xf>
    <xf numFmtId="0" fontId="18" fillId="4" borderId="0" xfId="1" applyFont="1" applyFill="1" applyProtection="1"/>
    <xf numFmtId="0" fontId="16" fillId="4" borderId="0" xfId="1" applyFont="1" applyFill="1" applyProtection="1"/>
    <xf numFmtId="0" fontId="9" fillId="4" borderId="0" xfId="1" applyFont="1" applyFill="1" applyAlignment="1" applyProtection="1">
      <alignment horizontal="center"/>
    </xf>
    <xf numFmtId="0" fontId="3" fillId="6" borderId="0" xfId="1" applyFill="1" applyAlignment="1" applyProtection="1">
      <alignment horizontal="right" vertical="top"/>
    </xf>
    <xf numFmtId="0" fontId="43" fillId="4" borderId="0" xfId="0" applyFont="1" applyFill="1" applyProtection="1"/>
    <xf numFmtId="0" fontId="48" fillId="4" borderId="0" xfId="0" applyFont="1" applyFill="1" applyBorder="1" applyAlignment="1" applyProtection="1">
      <alignment vertical="top" wrapText="1"/>
    </xf>
    <xf numFmtId="0" fontId="29" fillId="4" borderId="0" xfId="0" applyFont="1" applyFill="1" applyBorder="1" applyAlignment="1" applyProtection="1">
      <alignment vertical="top" wrapText="1"/>
    </xf>
    <xf numFmtId="0" fontId="0" fillId="8" borderId="0" xfId="0" applyFill="1" applyProtection="1"/>
    <xf numFmtId="0" fontId="17" fillId="8" borderId="0" xfId="1" applyFont="1" applyFill="1" applyAlignment="1" applyProtection="1">
      <alignment vertical="top"/>
    </xf>
    <xf numFmtId="0" fontId="8" fillId="8" borderId="0" xfId="1" applyFont="1" applyFill="1" applyAlignment="1" applyProtection="1">
      <alignment vertical="top"/>
    </xf>
    <xf numFmtId="0" fontId="21" fillId="8" borderId="0" xfId="1" applyFont="1" applyFill="1" applyBorder="1" applyAlignment="1" applyProtection="1">
      <alignment vertical="top" wrapText="1"/>
    </xf>
    <xf numFmtId="0" fontId="20" fillId="8" borderId="0" xfId="1" applyFont="1" applyFill="1" applyAlignment="1" applyProtection="1">
      <alignment horizontal="right"/>
    </xf>
    <xf numFmtId="0" fontId="8" fillId="8" borderId="0" xfId="1" applyFont="1" applyFill="1" applyBorder="1" applyAlignment="1" applyProtection="1">
      <alignment horizontal="right"/>
    </xf>
    <xf numFmtId="0" fontId="4" fillId="8" borderId="0" xfId="1" applyFont="1" applyFill="1" applyAlignment="1" applyProtection="1">
      <alignment horizontal="center"/>
    </xf>
    <xf numFmtId="0" fontId="7" fillId="8" borderId="0" xfId="1" applyFont="1" applyFill="1" applyAlignment="1" applyProtection="1">
      <alignment vertical="top"/>
    </xf>
    <xf numFmtId="0" fontId="3" fillId="8" borderId="0" xfId="1" applyFill="1" applyAlignment="1" applyProtection="1">
      <alignment vertical="top"/>
    </xf>
    <xf numFmtId="0" fontId="5" fillId="8" borderId="0" xfId="1" applyFont="1" applyFill="1" applyAlignment="1" applyProtection="1">
      <alignment vertical="top" wrapText="1"/>
    </xf>
    <xf numFmtId="0" fontId="15" fillId="8" borderId="0" xfId="1" applyFont="1" applyFill="1" applyAlignment="1" applyProtection="1">
      <alignment horizontal="right"/>
    </xf>
    <xf numFmtId="0" fontId="5" fillId="8" borderId="0" xfId="1" applyFont="1" applyFill="1" applyAlignment="1" applyProtection="1">
      <alignment horizontal="right"/>
    </xf>
    <xf numFmtId="0" fontId="3" fillId="8" borderId="0" xfId="1" applyFill="1" applyAlignment="1" applyProtection="1">
      <alignment horizontal="center" vertical="top"/>
    </xf>
    <xf numFmtId="0" fontId="0" fillId="6" borderId="0" xfId="0" applyFont="1" applyFill="1" applyProtection="1"/>
    <xf numFmtId="0" fontId="3" fillId="6" borderId="0" xfId="1" applyFont="1" applyFill="1" applyAlignment="1" applyProtection="1">
      <alignment vertical="top"/>
    </xf>
    <xf numFmtId="0" fontId="5" fillId="6" borderId="0" xfId="1" applyFont="1" applyFill="1" applyAlignment="1" applyProtection="1">
      <alignment vertical="top" wrapText="1"/>
    </xf>
    <xf numFmtId="0" fontId="15" fillId="6" borderId="0" xfId="1" applyFont="1" applyFill="1" applyAlignment="1" applyProtection="1">
      <alignment horizontal="right"/>
    </xf>
    <xf numFmtId="0" fontId="5" fillId="6" borderId="0" xfId="1" applyFont="1" applyFill="1" applyAlignment="1" applyProtection="1">
      <alignment horizontal="right"/>
    </xf>
    <xf numFmtId="0" fontId="3" fillId="6" borderId="0" xfId="1" applyFont="1" applyFill="1" applyAlignment="1" applyProtection="1">
      <alignment horizontal="center" vertical="top"/>
    </xf>
    <xf numFmtId="0" fontId="0" fillId="6" borderId="0" xfId="0" applyFont="1" applyFill="1" applyAlignment="1" applyProtection="1">
      <alignment vertical="center"/>
    </xf>
    <xf numFmtId="0" fontId="15" fillId="6" borderId="0" xfId="1" applyFont="1" applyFill="1" applyAlignment="1" applyProtection="1">
      <alignment vertical="center"/>
    </xf>
    <xf numFmtId="0" fontId="3" fillId="6" borderId="0" xfId="1" applyFont="1" applyFill="1" applyAlignment="1" applyProtection="1">
      <alignment horizontal="center" vertical="center"/>
    </xf>
    <xf numFmtId="0" fontId="14" fillId="7" borderId="2" xfId="1" applyFont="1" applyFill="1" applyBorder="1" applyAlignment="1" applyProtection="1">
      <alignment horizontal="left" vertical="top"/>
    </xf>
    <xf numFmtId="0" fontId="3" fillId="7" borderId="1" xfId="1" applyFill="1" applyBorder="1" applyAlignment="1" applyProtection="1">
      <alignment vertical="top"/>
    </xf>
    <xf numFmtId="0" fontId="3" fillId="7" borderId="1" xfId="1" applyFill="1" applyBorder="1" applyAlignment="1" applyProtection="1">
      <alignment vertical="top" wrapText="1"/>
    </xf>
    <xf numFmtId="0" fontId="3" fillId="7" borderId="1" xfId="1" applyFill="1" applyBorder="1" applyAlignment="1" applyProtection="1">
      <alignment horizontal="right"/>
    </xf>
    <xf numFmtId="0" fontId="44" fillId="5" borderId="1" xfId="1" applyFont="1" applyFill="1" applyBorder="1" applyAlignment="1" applyProtection="1">
      <alignment horizontal="left" wrapText="1"/>
    </xf>
    <xf numFmtId="0" fontId="19" fillId="5" borderId="1" xfId="1" applyFont="1" applyFill="1" applyBorder="1" applyAlignment="1" applyProtection="1">
      <alignment horizontal="center" vertical="center"/>
    </xf>
    <xf numFmtId="0" fontId="50" fillId="0" borderId="0" xfId="0" applyFont="1" applyFill="1" applyProtection="1"/>
    <xf numFmtId="0" fontId="52" fillId="6" borderId="0" xfId="1" applyFont="1" applyFill="1" applyBorder="1" applyAlignment="1" applyProtection="1">
      <alignment horizontal="left" vertical="top"/>
    </xf>
    <xf numFmtId="0" fontId="13" fillId="6" borderId="0" xfId="1" applyFont="1" applyFill="1" applyBorder="1" applyAlignment="1" applyProtection="1">
      <alignment vertical="top"/>
    </xf>
    <xf numFmtId="0" fontId="13" fillId="6" borderId="0" xfId="1" applyFont="1" applyFill="1" applyBorder="1" applyAlignment="1" applyProtection="1">
      <alignment vertical="top" wrapText="1"/>
    </xf>
    <xf numFmtId="0" fontId="13" fillId="6" borderId="0" xfId="1" applyFont="1" applyFill="1" applyBorder="1" applyAlignment="1" applyProtection="1">
      <alignment horizontal="right"/>
    </xf>
    <xf numFmtId="0" fontId="37" fillId="6" borderId="0" xfId="1" applyFont="1" applyFill="1" applyBorder="1" applyAlignment="1" applyProtection="1">
      <alignment horizontal="left" wrapText="1"/>
    </xf>
    <xf numFmtId="0" fontId="4" fillId="6" borderId="0" xfId="1" applyFont="1" applyFill="1" applyAlignment="1" applyProtection="1">
      <alignment horizontal="center"/>
    </xf>
    <xf numFmtId="0" fontId="50" fillId="6" borderId="0" xfId="0" applyFont="1" applyFill="1" applyProtection="1"/>
    <xf numFmtId="2" fontId="16" fillId="4" borderId="0" xfId="1" applyNumberFormat="1" applyFont="1" applyFill="1" applyAlignment="1" applyProtection="1">
      <alignment vertical="top"/>
    </xf>
    <xf numFmtId="0" fontId="9" fillId="4" borderId="0" xfId="1" applyFont="1" applyFill="1" applyAlignment="1" applyProtection="1">
      <alignment vertical="top" wrapText="1"/>
    </xf>
    <xf numFmtId="0" fontId="9" fillId="4" borderId="0" xfId="1" applyFont="1" applyFill="1" applyAlignment="1" applyProtection="1">
      <alignment horizontal="right"/>
    </xf>
    <xf numFmtId="0" fontId="8" fillId="4" borderId="0" xfId="1" applyFont="1" applyFill="1" applyAlignment="1" applyProtection="1">
      <alignment horizontal="right"/>
    </xf>
    <xf numFmtId="41" fontId="8" fillId="4" borderId="0" xfId="1" applyNumberFormat="1" applyFont="1" applyFill="1" applyAlignment="1" applyProtection="1">
      <alignment horizontal="right"/>
    </xf>
    <xf numFmtId="2" fontId="7" fillId="6" borderId="0" xfId="1" applyNumberFormat="1" applyFont="1" applyFill="1" applyAlignment="1" applyProtection="1">
      <alignment vertical="top"/>
    </xf>
    <xf numFmtId="0" fontId="3" fillId="6" borderId="0" xfId="1" applyFill="1" applyAlignment="1" applyProtection="1">
      <alignment vertical="top"/>
    </xf>
    <xf numFmtId="0" fontId="3" fillId="6" borderId="0" xfId="1" applyFill="1" applyBorder="1" applyAlignment="1" applyProtection="1">
      <alignment vertical="top" wrapText="1"/>
    </xf>
    <xf numFmtId="0" fontId="3" fillId="6" borderId="0" xfId="1" applyFill="1" applyAlignment="1" applyProtection="1">
      <alignment horizontal="right"/>
    </xf>
    <xf numFmtId="0" fontId="11" fillId="6" borderId="0" xfId="1" applyFont="1" applyFill="1" applyAlignment="1" applyProtection="1">
      <alignment vertical="top"/>
    </xf>
    <xf numFmtId="0" fontId="4" fillId="6" borderId="1" xfId="1" applyFont="1" applyFill="1" applyBorder="1" applyAlignment="1" applyProtection="1">
      <alignment vertical="top"/>
    </xf>
    <xf numFmtId="0" fontId="4" fillId="6" borderId="7" xfId="1" applyFont="1" applyFill="1" applyBorder="1" applyAlignment="1" applyProtection="1">
      <alignment vertical="top" wrapText="1"/>
    </xf>
    <xf numFmtId="0" fontId="4" fillId="6" borderId="1" xfId="1" applyFont="1" applyFill="1" applyBorder="1" applyAlignment="1" applyProtection="1">
      <alignment vertical="top" wrapText="1"/>
    </xf>
    <xf numFmtId="165" fontId="4" fillId="6" borderId="1" xfId="16" applyNumberFormat="1" applyFont="1" applyFill="1" applyBorder="1" applyAlignment="1" applyProtection="1">
      <alignment horizontal="right" wrapText="1"/>
    </xf>
    <xf numFmtId="0" fontId="4" fillId="6" borderId="1" xfId="1" applyFont="1" applyFill="1" applyBorder="1" applyAlignment="1" applyProtection="1">
      <alignment horizontal="right"/>
    </xf>
    <xf numFmtId="41" fontId="2" fillId="6" borderId="1" xfId="1" applyNumberFormat="1" applyFont="1" applyFill="1" applyBorder="1" applyAlignment="1" applyProtection="1">
      <alignment vertical="center"/>
    </xf>
    <xf numFmtId="0" fontId="12" fillId="6" borderId="0" xfId="1" applyFont="1" applyFill="1" applyAlignment="1" applyProtection="1">
      <alignment vertical="top"/>
    </xf>
    <xf numFmtId="0" fontId="3" fillId="6" borderId="0" xfId="1" applyFill="1" applyAlignment="1" applyProtection="1">
      <alignment vertical="top" wrapText="1"/>
    </xf>
    <xf numFmtId="41" fontId="3" fillId="6" borderId="0" xfId="1" applyNumberFormat="1" applyFont="1" applyFill="1" applyAlignment="1" applyProtection="1">
      <alignment horizontal="right"/>
    </xf>
    <xf numFmtId="0" fontId="8" fillId="4" borderId="0" xfId="1" applyFont="1" applyFill="1" applyAlignment="1" applyProtection="1">
      <alignment vertical="top" wrapText="1"/>
    </xf>
    <xf numFmtId="0" fontId="3" fillId="6" borderId="7" xfId="1" applyFill="1" applyBorder="1" applyAlignment="1" applyProtection="1">
      <alignment vertical="top" wrapText="1"/>
    </xf>
    <xf numFmtId="0" fontId="3" fillId="6" borderId="1" xfId="1" applyFill="1" applyBorder="1" applyAlignment="1" applyProtection="1">
      <alignment vertical="top" wrapText="1"/>
    </xf>
    <xf numFmtId="0" fontId="3" fillId="6" borderId="1" xfId="1" applyFill="1" applyBorder="1" applyAlignment="1" applyProtection="1">
      <alignment horizontal="right"/>
    </xf>
    <xf numFmtId="41" fontId="2" fillId="6" borderId="1" xfId="1" applyNumberFormat="1" applyFont="1" applyFill="1" applyBorder="1" applyAlignment="1" applyProtection="1">
      <alignment horizontal="right"/>
    </xf>
    <xf numFmtId="0" fontId="14" fillId="7" borderId="2" xfId="1" applyFont="1" applyFill="1" applyBorder="1" applyAlignment="1" applyProtection="1">
      <alignment vertical="top"/>
    </xf>
    <xf numFmtId="0" fontId="14" fillId="7" borderId="1" xfId="1" applyFont="1" applyFill="1" applyBorder="1" applyAlignment="1" applyProtection="1">
      <alignment vertical="top"/>
    </xf>
    <xf numFmtId="44" fontId="3" fillId="7" borderId="1" xfId="18" applyFont="1" applyFill="1" applyBorder="1" applyAlignment="1" applyProtection="1">
      <alignment horizontal="right"/>
    </xf>
    <xf numFmtId="166" fontId="3" fillId="7" borderId="1" xfId="1" applyNumberFormat="1" applyFill="1" applyBorder="1" applyAlignment="1" applyProtection="1">
      <alignment horizontal="right"/>
    </xf>
    <xf numFmtId="0" fontId="3" fillId="7" borderId="3" xfId="1" applyFill="1" applyBorder="1" applyAlignment="1" applyProtection="1">
      <alignment horizontal="right"/>
    </xf>
    <xf numFmtId="0" fontId="28" fillId="6" borderId="0" xfId="1" applyFont="1" applyFill="1" applyBorder="1" applyAlignment="1" applyProtection="1">
      <alignment vertical="top"/>
    </xf>
    <xf numFmtId="0" fontId="28" fillId="6" borderId="0" xfId="1" applyFont="1" applyFill="1" applyBorder="1" applyAlignment="1" applyProtection="1">
      <alignment vertical="top" wrapText="1"/>
    </xf>
    <xf numFmtId="0" fontId="3" fillId="6" borderId="0" xfId="1" applyFill="1" applyBorder="1" applyAlignment="1" applyProtection="1">
      <alignment horizontal="right"/>
    </xf>
    <xf numFmtId="0" fontId="3" fillId="6" borderId="0" xfId="1" applyFont="1" applyFill="1" applyBorder="1" applyAlignment="1" applyProtection="1">
      <alignment vertical="top"/>
    </xf>
    <xf numFmtId="2" fontId="7" fillId="4" borderId="0" xfId="1" applyNumberFormat="1" applyFont="1" applyFill="1" applyAlignment="1" applyProtection="1">
      <alignment vertical="top"/>
    </xf>
    <xf numFmtId="0" fontId="3" fillId="4" borderId="0" xfId="1" applyFill="1" applyAlignment="1" applyProtection="1">
      <alignment vertical="top"/>
    </xf>
    <xf numFmtId="0" fontId="3" fillId="4" borderId="0" xfId="1" applyFont="1" applyFill="1" applyBorder="1" applyAlignment="1" applyProtection="1">
      <alignment vertical="top" wrapText="1"/>
    </xf>
    <xf numFmtId="0" fontId="3" fillId="4" borderId="0" xfId="1" applyFill="1" applyAlignment="1" applyProtection="1">
      <alignment horizontal="right"/>
    </xf>
    <xf numFmtId="41" fontId="3" fillId="4" borderId="0" xfId="1" applyNumberFormat="1" applyFont="1" applyFill="1" applyAlignment="1" applyProtection="1">
      <alignment horizontal="right"/>
    </xf>
    <xf numFmtId="0" fontId="3" fillId="6" borderId="7" xfId="1" applyFont="1" applyFill="1" applyBorder="1" applyAlignment="1" applyProtection="1">
      <alignment vertical="top"/>
    </xf>
    <xf numFmtId="0" fontId="3" fillId="6" borderId="0" xfId="1" applyFill="1" applyProtection="1"/>
    <xf numFmtId="9" fontId="4" fillId="6" borderId="1" xfId="1" applyNumberFormat="1" applyFont="1" applyFill="1" applyBorder="1" applyAlignment="1" applyProtection="1">
      <alignment horizontal="right"/>
    </xf>
    <xf numFmtId="41" fontId="4" fillId="6" borderId="1" xfId="1" applyNumberFormat="1" applyFont="1" applyFill="1" applyBorder="1" applyAlignment="1" applyProtection="1">
      <alignment horizontal="right"/>
    </xf>
    <xf numFmtId="0" fontId="7" fillId="6" borderId="0" xfId="1" applyFont="1" applyFill="1" applyAlignment="1" applyProtection="1">
      <alignment vertical="top"/>
    </xf>
    <xf numFmtId="41" fontId="51" fillId="6" borderId="1" xfId="1" applyNumberFormat="1" applyFont="1" applyFill="1" applyBorder="1" applyAlignment="1" applyProtection="1">
      <alignment horizontal="right"/>
    </xf>
    <xf numFmtId="0" fontId="17" fillId="8" borderId="0" xfId="0" applyFont="1" applyFill="1" applyProtection="1"/>
    <xf numFmtId="0" fontId="8" fillId="8" borderId="0" xfId="0" applyFont="1" applyFill="1" applyProtection="1"/>
    <xf numFmtId="0" fontId="21" fillId="8" borderId="0" xfId="0" applyFont="1" applyFill="1" applyAlignment="1" applyProtection="1">
      <alignment wrapText="1"/>
    </xf>
    <xf numFmtId="0" fontId="8" fillId="8" borderId="0" xfId="0" applyFont="1" applyFill="1" applyAlignment="1" applyProtection="1">
      <alignment horizontal="right" vertical="top"/>
    </xf>
    <xf numFmtId="0" fontId="19" fillId="8" borderId="0" xfId="0" applyFont="1" applyFill="1" applyAlignment="1" applyProtection="1">
      <alignment horizontal="center"/>
    </xf>
    <xf numFmtId="0" fontId="8" fillId="6" borderId="0" xfId="0" applyFont="1" applyFill="1" applyProtection="1"/>
    <xf numFmtId="0" fontId="45" fillId="8" borderId="0" xfId="0" applyFont="1" applyFill="1" applyProtection="1"/>
    <xf numFmtId="0" fontId="5" fillId="8" borderId="0" xfId="0" applyFont="1" applyFill="1" applyAlignment="1" applyProtection="1">
      <alignment wrapText="1"/>
    </xf>
    <xf numFmtId="0" fontId="0" fillId="8" borderId="0" xfId="0" applyFill="1" applyAlignment="1" applyProtection="1">
      <alignment horizontal="right" vertical="top"/>
    </xf>
    <xf numFmtId="0" fontId="4" fillId="8" borderId="0" xfId="0" applyFont="1" applyFill="1" applyAlignment="1" applyProtection="1">
      <alignment horizontal="right" vertical="top"/>
    </xf>
    <xf numFmtId="0" fontId="0" fillId="6" borderId="0" xfId="0" applyFill="1" applyAlignment="1" applyProtection="1">
      <alignment horizontal="right" vertical="top"/>
    </xf>
    <xf numFmtId="0" fontId="22" fillId="6" borderId="0" xfId="0" applyFont="1" applyFill="1" applyProtection="1"/>
    <xf numFmtId="0" fontId="5" fillId="6" borderId="0" xfId="0" applyFont="1" applyFill="1" applyAlignment="1" applyProtection="1">
      <alignment wrapText="1"/>
    </xf>
    <xf numFmtId="0" fontId="0" fillId="6" borderId="0" xfId="0" applyFont="1" applyFill="1" applyAlignment="1" applyProtection="1">
      <alignment horizontal="right" vertical="top"/>
    </xf>
    <xf numFmtId="0" fontId="4" fillId="6" borderId="0" xfId="0" applyFont="1" applyFill="1" applyAlignment="1" applyProtection="1">
      <alignment horizontal="right" vertical="top"/>
    </xf>
    <xf numFmtId="0" fontId="14" fillId="7" borderId="2" xfId="0" applyFont="1" applyFill="1" applyBorder="1" applyAlignment="1" applyProtection="1">
      <alignment horizontal="left" vertical="top"/>
    </xf>
    <xf numFmtId="0" fontId="0" fillId="7" borderId="1" xfId="0" applyFill="1" applyBorder="1" applyProtection="1"/>
    <xf numFmtId="0" fontId="5" fillId="7" borderId="1" xfId="0" applyFont="1" applyFill="1" applyBorder="1" applyAlignment="1" applyProtection="1">
      <alignment wrapText="1"/>
    </xf>
    <xf numFmtId="0" fontId="5" fillId="7" borderId="1" xfId="0" applyFont="1" applyFill="1" applyBorder="1" applyAlignment="1" applyProtection="1">
      <alignment horizontal="right" vertical="top"/>
    </xf>
    <xf numFmtId="0" fontId="5" fillId="7" borderId="3" xfId="0" applyFont="1" applyFill="1" applyBorder="1" applyAlignment="1" applyProtection="1">
      <alignment horizontal="right" vertical="top"/>
    </xf>
    <xf numFmtId="2" fontId="16" fillId="4" borderId="0" xfId="0" applyNumberFormat="1" applyFont="1" applyFill="1" applyProtection="1"/>
    <xf numFmtId="0" fontId="0" fillId="4" borderId="0" xfId="0" applyFill="1" applyAlignment="1" applyProtection="1"/>
    <xf numFmtId="0" fontId="8" fillId="4" borderId="0" xfId="0" applyFont="1" applyFill="1" applyAlignment="1" applyProtection="1">
      <alignment horizontal="right" vertical="top"/>
    </xf>
    <xf numFmtId="0" fontId="13" fillId="4" borderId="0" xfId="0" applyFont="1" applyFill="1" applyBorder="1" applyAlignment="1" applyProtection="1">
      <alignment horizontal="right" vertical="top"/>
    </xf>
    <xf numFmtId="41" fontId="8" fillId="4" borderId="0" xfId="0" applyNumberFormat="1" applyFont="1" applyFill="1" applyAlignment="1" applyProtection="1">
      <alignment horizontal="right" vertical="top"/>
    </xf>
    <xf numFmtId="2" fontId="7" fillId="6" borderId="0" xfId="0" applyNumberFormat="1" applyFont="1" applyFill="1" applyProtection="1"/>
    <xf numFmtId="43" fontId="25" fillId="6" borderId="11" xfId="0" applyNumberFormat="1" applyFont="1" applyFill="1" applyBorder="1" applyAlignment="1" applyProtection="1">
      <alignment horizontal="right" vertical="top"/>
    </xf>
    <xf numFmtId="0" fontId="14" fillId="6" borderId="0" xfId="0" applyFont="1" applyFill="1" applyBorder="1" applyAlignment="1" applyProtection="1">
      <alignment horizontal="left" vertical="top"/>
    </xf>
    <xf numFmtId="0" fontId="51" fillId="6" borderId="1" xfId="0" applyFont="1" applyFill="1" applyBorder="1" applyProtection="1"/>
    <xf numFmtId="0" fontId="0" fillId="6" borderId="1" xfId="0" applyFill="1" applyBorder="1" applyProtection="1"/>
    <xf numFmtId="0" fontId="5" fillId="6" borderId="1" xfId="0" applyFont="1" applyFill="1" applyBorder="1" applyAlignment="1" applyProtection="1">
      <alignment wrapText="1"/>
    </xf>
    <xf numFmtId="0" fontId="28" fillId="6" borderId="1" xfId="0" applyFont="1" applyFill="1" applyBorder="1" applyAlignment="1" applyProtection="1">
      <alignment horizontal="right" vertical="top"/>
    </xf>
    <xf numFmtId="43" fontId="4" fillId="6" borderId="9" xfId="0" applyNumberFormat="1" applyFont="1" applyFill="1" applyBorder="1" applyAlignment="1" applyProtection="1">
      <alignment horizontal="right" vertical="top"/>
    </xf>
    <xf numFmtId="43" fontId="4" fillId="6" borderId="1" xfId="0" applyNumberFormat="1" applyFont="1" applyFill="1" applyBorder="1" applyAlignment="1" applyProtection="1">
      <alignment horizontal="right" vertical="top"/>
    </xf>
    <xf numFmtId="0" fontId="0" fillId="6" borderId="0" xfId="0" applyFill="1" applyBorder="1" applyProtection="1"/>
    <xf numFmtId="0" fontId="5" fillId="6" borderId="0" xfId="0" applyFont="1" applyFill="1" applyBorder="1" applyAlignment="1" applyProtection="1">
      <alignment wrapText="1"/>
    </xf>
    <xf numFmtId="0" fontId="5" fillId="6" borderId="0" xfId="0" applyFont="1" applyFill="1" applyBorder="1" applyAlignment="1" applyProtection="1">
      <alignment horizontal="right" vertical="top"/>
    </xf>
    <xf numFmtId="0" fontId="4" fillId="6" borderId="1" xfId="0" applyFont="1" applyFill="1" applyBorder="1" applyAlignment="1" applyProtection="1">
      <alignment vertical="top"/>
    </xf>
    <xf numFmtId="0" fontId="0" fillId="6" borderId="1" xfId="0" applyFill="1" applyBorder="1" applyAlignment="1" applyProtection="1">
      <alignment wrapText="1"/>
    </xf>
    <xf numFmtId="0" fontId="0" fillId="6" borderId="1" xfId="0" applyFill="1" applyBorder="1" applyAlignment="1" applyProtection="1">
      <alignment horizontal="right" vertical="top"/>
    </xf>
    <xf numFmtId="43" fontId="25" fillId="6" borderId="20" xfId="0" applyNumberFormat="1" applyFont="1" applyFill="1" applyBorder="1" applyAlignment="1" applyProtection="1">
      <alignment horizontal="right" vertical="top"/>
    </xf>
    <xf numFmtId="43" fontId="51" fillId="6" borderId="1" xfId="19" applyNumberFormat="1" applyFont="1" applyFill="1" applyBorder="1" applyAlignment="1" applyProtection="1">
      <alignment horizontal="right" vertical="top"/>
    </xf>
    <xf numFmtId="167" fontId="51" fillId="6" borderId="1" xfId="19" applyNumberFormat="1" applyFont="1" applyFill="1" applyBorder="1" applyAlignment="1" applyProtection="1">
      <alignment horizontal="right" vertical="top"/>
    </xf>
    <xf numFmtId="43" fontId="25" fillId="6" borderId="10" xfId="0" applyNumberFormat="1" applyFont="1" applyFill="1" applyBorder="1" applyAlignment="1" applyProtection="1">
      <alignment horizontal="right" vertical="top"/>
    </xf>
    <xf numFmtId="0" fontId="4" fillId="6" borderId="0" xfId="0" applyFont="1" applyFill="1" applyAlignment="1" applyProtection="1">
      <alignment vertical="top"/>
    </xf>
    <xf numFmtId="0" fontId="0" fillId="6" borderId="0" xfId="0" applyFill="1" applyAlignment="1" applyProtection="1">
      <alignment wrapText="1"/>
    </xf>
    <xf numFmtId="41" fontId="2" fillId="6" borderId="0" xfId="0" applyNumberFormat="1" applyFont="1" applyFill="1" applyAlignment="1" applyProtection="1">
      <alignment horizontal="right" vertical="top"/>
    </xf>
    <xf numFmtId="0" fontId="29" fillId="7" borderId="1" xfId="0" applyFont="1" applyFill="1" applyBorder="1" applyAlignment="1" applyProtection="1">
      <alignment horizontal="right" vertical="top"/>
    </xf>
    <xf numFmtId="0" fontId="29" fillId="7" borderId="3" xfId="0" applyFont="1" applyFill="1" applyBorder="1" applyAlignment="1" applyProtection="1">
      <alignment horizontal="right" vertical="top"/>
    </xf>
    <xf numFmtId="0" fontId="50" fillId="6" borderId="12" xfId="0" applyFont="1" applyFill="1" applyBorder="1" applyProtection="1"/>
    <xf numFmtId="2" fontId="16" fillId="4" borderId="0" xfId="0" applyNumberFormat="1" applyFont="1" applyFill="1" applyBorder="1" applyProtection="1"/>
    <xf numFmtId="0" fontId="0" fillId="4" borderId="0" xfId="0" applyFill="1" applyBorder="1" applyAlignment="1" applyProtection="1"/>
    <xf numFmtId="41" fontId="8" fillId="4" borderId="0" xfId="0" applyNumberFormat="1" applyFont="1" applyFill="1" applyBorder="1" applyAlignment="1" applyProtection="1">
      <alignment horizontal="right" vertical="top"/>
    </xf>
    <xf numFmtId="43" fontId="25" fillId="6" borderId="8" xfId="0" applyNumberFormat="1" applyFont="1" applyFill="1" applyBorder="1" applyAlignment="1" applyProtection="1">
      <alignment horizontal="right" vertical="top"/>
    </xf>
    <xf numFmtId="0" fontId="51" fillId="6" borderId="1" xfId="0" applyFont="1" applyFill="1" applyBorder="1" applyAlignment="1" applyProtection="1"/>
    <xf numFmtId="43" fontId="25" fillId="6" borderId="9" xfId="0" applyNumberFormat="1" applyFont="1" applyFill="1" applyBorder="1" applyAlignment="1" applyProtection="1">
      <alignment horizontal="right" vertical="top"/>
    </xf>
    <xf numFmtId="0" fontId="29" fillId="6" borderId="0" xfId="0" applyFont="1" applyFill="1" applyBorder="1" applyAlignment="1" applyProtection="1">
      <alignment horizontal="right" vertical="top"/>
    </xf>
    <xf numFmtId="167" fontId="25" fillId="6" borderId="0" xfId="0" applyNumberFormat="1" applyFont="1" applyFill="1" applyBorder="1" applyAlignment="1" applyProtection="1">
      <alignment horizontal="right" vertical="top"/>
    </xf>
    <xf numFmtId="0" fontId="28" fillId="6" borderId="0" xfId="0" applyFont="1" applyFill="1" applyBorder="1" applyAlignment="1" applyProtection="1">
      <alignment vertical="top"/>
    </xf>
    <xf numFmtId="0" fontId="0" fillId="6" borderId="0" xfId="0" applyFont="1" applyFill="1" applyBorder="1" applyAlignment="1" applyProtection="1">
      <alignment wrapText="1"/>
    </xf>
    <xf numFmtId="0" fontId="0" fillId="6" borderId="0" xfId="0" applyFont="1" applyFill="1" applyBorder="1" applyAlignment="1" applyProtection="1">
      <alignment horizontal="right" vertical="top"/>
    </xf>
    <xf numFmtId="167" fontId="2" fillId="6" borderId="0" xfId="19" applyNumberFormat="1" applyFont="1" applyFill="1" applyBorder="1" applyAlignment="1" applyProtection="1">
      <alignment horizontal="right" vertical="top"/>
    </xf>
    <xf numFmtId="2" fontId="16" fillId="4" borderId="0" xfId="0" applyNumberFormat="1" applyFont="1" applyFill="1" applyAlignment="1" applyProtection="1">
      <alignment vertical="top"/>
    </xf>
    <xf numFmtId="0" fontId="9" fillId="4" borderId="0" xfId="0" applyFont="1" applyFill="1" applyAlignment="1" applyProtection="1">
      <alignment vertical="top"/>
    </xf>
    <xf numFmtId="0" fontId="9" fillId="4" borderId="0" xfId="0" applyFont="1" applyFill="1" applyAlignment="1" applyProtection="1">
      <alignment vertical="top" wrapText="1"/>
    </xf>
    <xf numFmtId="0" fontId="9" fillId="4" borderId="0" xfId="0" applyFont="1" applyFill="1" applyAlignment="1" applyProtection="1">
      <alignment horizontal="right"/>
    </xf>
    <xf numFmtId="0" fontId="9" fillId="4" borderId="0" xfId="0" applyFont="1" applyFill="1" applyBorder="1" applyAlignment="1" applyProtection="1">
      <alignment horizontal="center" vertical="top"/>
    </xf>
    <xf numFmtId="2" fontId="27" fillId="6" borderId="0" xfId="0" applyNumberFormat="1" applyFont="1" applyFill="1" applyBorder="1" applyAlignment="1" applyProtection="1">
      <alignment vertical="top"/>
    </xf>
    <xf numFmtId="0" fontId="46" fillId="6" borderId="1" xfId="0" applyFont="1" applyFill="1" applyBorder="1" applyAlignment="1" applyProtection="1">
      <alignment vertical="top"/>
    </xf>
    <xf numFmtId="0" fontId="27" fillId="6" borderId="1" xfId="0" applyFont="1" applyFill="1" applyBorder="1" applyAlignment="1" applyProtection="1">
      <alignment vertical="top" wrapText="1"/>
    </xf>
    <xf numFmtId="41" fontId="25" fillId="6" borderId="9" xfId="0" applyNumberFormat="1" applyFont="1" applyFill="1" applyBorder="1" applyAlignment="1" applyProtection="1">
      <alignment horizontal="right" vertical="top"/>
    </xf>
    <xf numFmtId="4" fontId="22" fillId="6" borderId="0" xfId="0" applyNumberFormat="1" applyFont="1" applyFill="1" applyProtection="1"/>
    <xf numFmtId="0" fontId="50" fillId="6" borderId="0" xfId="0" applyFont="1" applyFill="1" applyBorder="1" applyProtection="1"/>
    <xf numFmtId="0" fontId="5" fillId="7" borderId="1" xfId="0" applyFont="1" applyFill="1" applyBorder="1" applyProtection="1"/>
    <xf numFmtId="2" fontId="16" fillId="3" borderId="0" xfId="0" applyNumberFormat="1" applyFont="1" applyFill="1" applyProtection="1"/>
    <xf numFmtId="0" fontId="0" fillId="3" borderId="0" xfId="0" applyFill="1" applyAlignment="1" applyProtection="1"/>
    <xf numFmtId="0" fontId="8" fillId="3" borderId="0" xfId="0" applyFont="1" applyFill="1" applyAlignment="1" applyProtection="1">
      <alignment horizontal="right" vertical="top"/>
    </xf>
    <xf numFmtId="41" fontId="8" fillId="3" borderId="0" xfId="0" applyNumberFormat="1" applyFont="1" applyFill="1" applyAlignment="1" applyProtection="1">
      <alignment horizontal="right" vertical="top"/>
    </xf>
    <xf numFmtId="2" fontId="7" fillId="6" borderId="0" xfId="0" applyNumberFormat="1" applyFont="1" applyFill="1" applyAlignment="1" applyProtection="1">
      <alignment vertical="top"/>
    </xf>
    <xf numFmtId="0" fontId="0" fillId="7" borderId="4" xfId="0" applyFill="1" applyBorder="1" applyAlignment="1" applyProtection="1">
      <alignment wrapText="1"/>
    </xf>
    <xf numFmtId="43" fontId="25" fillId="6" borderId="10" xfId="0" applyNumberFormat="1" applyFont="1" applyFill="1" applyBorder="1" applyAlignment="1" applyProtection="1">
      <alignment vertical="center"/>
    </xf>
    <xf numFmtId="0" fontId="5" fillId="6" borderId="0" xfId="0" applyFont="1" applyFill="1" applyBorder="1" applyProtection="1"/>
    <xf numFmtId="43" fontId="25" fillId="6" borderId="10" xfId="0" applyNumberFormat="1" applyFont="1" applyFill="1" applyBorder="1" applyAlignment="1" applyProtection="1">
      <alignment horizontal="right" vertical="center"/>
    </xf>
    <xf numFmtId="43" fontId="25" fillId="6" borderId="9" xfId="0" applyNumberFormat="1" applyFont="1" applyFill="1" applyBorder="1" applyAlignment="1" applyProtection="1">
      <alignment horizontal="right" vertical="center"/>
    </xf>
    <xf numFmtId="43" fontId="51" fillId="6" borderId="1" xfId="19" applyNumberFormat="1" applyFont="1" applyFill="1" applyBorder="1" applyAlignment="1" applyProtection="1">
      <alignment horizontal="right" vertical="center"/>
    </xf>
    <xf numFmtId="41" fontId="51" fillId="6" borderId="1" xfId="19" applyNumberFormat="1" applyFont="1" applyFill="1" applyBorder="1" applyAlignment="1" applyProtection="1">
      <alignment horizontal="right" vertical="top"/>
    </xf>
    <xf numFmtId="0" fontId="8" fillId="6" borderId="0" xfId="0" applyFont="1" applyFill="1" applyAlignment="1" applyProtection="1">
      <alignment horizontal="center" vertical="top"/>
    </xf>
    <xf numFmtId="0" fontId="17" fillId="8" borderId="0" xfId="0" applyFont="1" applyFill="1" applyAlignment="1" applyProtection="1">
      <alignment horizontal="left" vertical="top"/>
    </xf>
    <xf numFmtId="0" fontId="8" fillId="8" borderId="0" xfId="0" applyFont="1" applyFill="1" applyAlignment="1" applyProtection="1">
      <alignment horizontal="center" vertical="top"/>
    </xf>
    <xf numFmtId="0" fontId="21" fillId="8" borderId="0" xfId="0" applyFont="1" applyFill="1" applyAlignment="1" applyProtection="1">
      <alignment horizontal="left" vertical="top" wrapText="1"/>
    </xf>
    <xf numFmtId="4" fontId="8" fillId="6" borderId="0" xfId="0" applyNumberFormat="1" applyFont="1" applyFill="1" applyAlignment="1" applyProtection="1">
      <alignment horizontal="center" vertical="top"/>
    </xf>
    <xf numFmtId="0" fontId="7" fillId="8" borderId="0" xfId="0" applyFont="1" applyFill="1" applyAlignment="1" applyProtection="1">
      <alignment vertical="top"/>
    </xf>
    <xf numFmtId="0" fontId="0" fillId="8" borderId="0" xfId="0" applyFill="1" applyAlignment="1" applyProtection="1">
      <alignment vertical="top"/>
    </xf>
    <xf numFmtId="0" fontId="5" fillId="8" borderId="0" xfId="0" applyFont="1" applyFill="1" applyAlignment="1" applyProtection="1">
      <alignment vertical="top" wrapText="1"/>
    </xf>
    <xf numFmtId="0" fontId="5" fillId="8" borderId="0" xfId="0" applyFont="1" applyFill="1" applyProtection="1"/>
    <xf numFmtId="0" fontId="0" fillId="6" borderId="0" xfId="0" applyFill="1" applyAlignment="1" applyProtection="1">
      <alignment horizontal="left"/>
    </xf>
    <xf numFmtId="0" fontId="0" fillId="7" borderId="1" xfId="0" applyFill="1" applyBorder="1" applyAlignment="1" applyProtection="1">
      <alignment vertical="top"/>
    </xf>
    <xf numFmtId="0" fontId="5" fillId="7" borderId="1" xfId="0" applyFont="1" applyFill="1" applyBorder="1" applyAlignment="1" applyProtection="1">
      <alignment vertical="top" wrapText="1"/>
    </xf>
    <xf numFmtId="4" fontId="0" fillId="6" borderId="0" xfId="0" applyNumberFormat="1" applyFill="1" applyProtection="1"/>
    <xf numFmtId="41" fontId="25" fillId="6" borderId="11" xfId="0" applyNumberFormat="1" applyFont="1" applyFill="1" applyBorder="1" applyAlignment="1" applyProtection="1">
      <alignment horizontal="right" vertical="top"/>
    </xf>
    <xf numFmtId="41" fontId="2" fillId="6" borderId="1" xfId="19" applyNumberFormat="1" applyFont="1" applyFill="1" applyBorder="1" applyAlignment="1" applyProtection="1">
      <alignment horizontal="right" vertical="top"/>
    </xf>
    <xf numFmtId="0" fontId="5" fillId="7" borderId="1" xfId="0" applyFont="1" applyFill="1" applyBorder="1" applyAlignment="1" applyProtection="1">
      <alignment vertical="top"/>
    </xf>
    <xf numFmtId="43" fontId="29" fillId="7" borderId="1" xfId="0" applyNumberFormat="1" applyFont="1" applyFill="1" applyBorder="1" applyAlignment="1" applyProtection="1">
      <alignment horizontal="right" vertical="top"/>
    </xf>
    <xf numFmtId="2" fontId="16" fillId="3" borderId="0" xfId="0" applyNumberFormat="1" applyFont="1" applyFill="1" applyAlignment="1" applyProtection="1">
      <alignment vertical="top"/>
    </xf>
    <xf numFmtId="0" fontId="9" fillId="3" borderId="0" xfId="0" applyFont="1" applyFill="1" applyAlignment="1" applyProtection="1">
      <alignment vertical="top"/>
    </xf>
    <xf numFmtId="0" fontId="9" fillId="3" borderId="0" xfId="0" applyFont="1" applyFill="1" applyAlignment="1" applyProtection="1">
      <alignment horizontal="right"/>
    </xf>
    <xf numFmtId="43" fontId="2" fillId="6" borderId="9" xfId="19" applyNumberFormat="1" applyFont="1" applyFill="1" applyBorder="1" applyAlignment="1" applyProtection="1">
      <alignment horizontal="right" vertical="top"/>
    </xf>
    <xf numFmtId="43" fontId="2" fillId="6" borderId="1" xfId="19" applyNumberFormat="1" applyFont="1" applyFill="1" applyBorder="1" applyAlignment="1" applyProtection="1">
      <alignment horizontal="right" vertical="top"/>
    </xf>
    <xf numFmtId="0" fontId="0" fillId="6" borderId="7" xfId="0" applyFill="1" applyBorder="1" applyAlignment="1" applyProtection="1">
      <alignment vertical="top" wrapText="1"/>
    </xf>
    <xf numFmtId="0" fontId="54" fillId="5" borderId="0" xfId="17" applyFont="1" applyFill="1" applyAlignment="1" applyProtection="1">
      <alignment horizontal="center" vertical="center"/>
    </xf>
    <xf numFmtId="0" fontId="8" fillId="4" borderId="0" xfId="0" applyFont="1" applyFill="1" applyBorder="1" applyAlignment="1" applyProtection="1">
      <alignment horizontal="right" vertical="top"/>
    </xf>
    <xf numFmtId="2" fontId="27" fillId="6" borderId="0" xfId="0" applyNumberFormat="1" applyFont="1" applyFill="1" applyAlignment="1" applyProtection="1">
      <alignment vertical="top"/>
    </xf>
    <xf numFmtId="0" fontId="13" fillId="6" borderId="0" xfId="0" applyFont="1" applyFill="1" applyAlignment="1" applyProtection="1">
      <alignment horizontal="right" vertical="top"/>
    </xf>
    <xf numFmtId="0" fontId="54" fillId="5" borderId="0" xfId="17" applyFont="1" applyFill="1" applyBorder="1" applyAlignment="1" applyProtection="1">
      <alignment horizontal="center" vertical="center"/>
    </xf>
    <xf numFmtId="0" fontId="18" fillId="4" borderId="0" xfId="1" applyFont="1" applyFill="1" applyAlignment="1" applyProtection="1">
      <alignment horizontal="left" vertical="top" wrapText="1"/>
    </xf>
    <xf numFmtId="0" fontId="10" fillId="6" borderId="0" xfId="17" applyFill="1" applyAlignment="1" applyProtection="1">
      <alignment horizontal="center"/>
    </xf>
    <xf numFmtId="0" fontId="10" fillId="6" borderId="0" xfId="17" applyFill="1" applyAlignment="1" applyProtection="1">
      <alignment horizontal="center" vertical="center"/>
    </xf>
    <xf numFmtId="0" fontId="48" fillId="3" borderId="0" xfId="0" applyFont="1" applyFill="1" applyBorder="1" applyAlignment="1" applyProtection="1">
      <alignment horizontal="left" vertical="top" wrapText="1"/>
    </xf>
    <xf numFmtId="0" fontId="29" fillId="3" borderId="0" xfId="1" applyFont="1" applyFill="1" applyAlignment="1" applyProtection="1">
      <alignment horizontal="center" vertical="top" wrapText="1"/>
    </xf>
    <xf numFmtId="0" fontId="29" fillId="3" borderId="0" xfId="1" applyFont="1" applyFill="1" applyBorder="1" applyAlignment="1" applyProtection="1">
      <alignment horizontal="center" vertical="top" wrapText="1"/>
    </xf>
    <xf numFmtId="0" fontId="55" fillId="3" borderId="0" xfId="0" applyFont="1" applyFill="1" applyAlignment="1" applyProtection="1">
      <alignment horizontal="left" vertical="center"/>
    </xf>
    <xf numFmtId="0" fontId="47" fillId="4" borderId="0" xfId="0" applyFont="1" applyFill="1" applyAlignment="1" applyProtection="1">
      <alignment horizontal="left"/>
    </xf>
    <xf numFmtId="0" fontId="37" fillId="5" borderId="0" xfId="0" applyFont="1" applyFill="1" applyAlignment="1" applyProtection="1">
      <alignment horizontal="left" vertical="center" wrapText="1"/>
    </xf>
    <xf numFmtId="0" fontId="29" fillId="5" borderId="0" xfId="1" applyFont="1" applyFill="1" applyAlignment="1" applyProtection="1">
      <alignment horizontal="left" vertical="center" wrapText="1"/>
    </xf>
    <xf numFmtId="0" fontId="29" fillId="7" borderId="0" xfId="1" applyFont="1" applyFill="1" applyAlignment="1" applyProtection="1">
      <alignment horizontal="center" vertical="center" wrapText="1"/>
    </xf>
    <xf numFmtId="0" fontId="37" fillId="5" borderId="0" xfId="0" applyFont="1" applyFill="1" applyAlignment="1" applyProtection="1">
      <alignment horizontal="left" wrapText="1"/>
    </xf>
    <xf numFmtId="0" fontId="9" fillId="4" borderId="0" xfId="0" applyFont="1" applyFill="1" applyBorder="1" applyAlignment="1" applyProtection="1">
      <alignment horizontal="left" wrapText="1"/>
    </xf>
    <xf numFmtId="0" fontId="9" fillId="3" borderId="0" xfId="0" applyFont="1" applyFill="1" applyBorder="1" applyAlignment="1" applyProtection="1">
      <alignment horizontal="left" wrapText="1"/>
    </xf>
    <xf numFmtId="0" fontId="9" fillId="4" borderId="0" xfId="0" applyFont="1" applyFill="1" applyBorder="1" applyAlignment="1" applyProtection="1">
      <alignment wrapText="1"/>
    </xf>
  </cellXfs>
  <cellStyles count="20">
    <cellStyle name="Comma 2" xfId="15" xr:uid="{EA2DEAA2-F9A6-4EC2-8148-50AF9EAEF15C}"/>
    <cellStyle name="Comma 3" xfId="4" xr:uid="{6E8EC0A9-2683-480F-BB93-B9CFE8BB3988}"/>
    <cellStyle name="Comma 4" xfId="19" xr:uid="{712D1AA0-859F-4031-ADA8-12CB3026F251}"/>
    <cellStyle name="Currency 2" xfId="7" xr:uid="{386E6D01-7026-498F-9F2E-09A0440CEF6D}"/>
    <cellStyle name="Currency 3" xfId="13" xr:uid="{02702855-F86C-439B-AAA8-ADC874372D8F}"/>
    <cellStyle name="Currency 4" xfId="18" xr:uid="{940EF66C-B8FE-4669-9D92-49ECFA9507C3}"/>
    <cellStyle name="Hyperlink" xfId="17" builtinId="8"/>
    <cellStyle name="Normal" xfId="0" builtinId="0"/>
    <cellStyle name="Normal 13" xfId="9" xr:uid="{3E3E6FD9-7E25-4D44-8D01-EC74BF39C651}"/>
    <cellStyle name="Normal 14" xfId="10" xr:uid="{53D46FE7-0C9C-4F2F-AAE4-CB8616F44228}"/>
    <cellStyle name="Normal 17" xfId="11" xr:uid="{1392CD58-7C6A-4CE0-A72B-D47AA8D1CD3A}"/>
    <cellStyle name="Normal 2" xfId="5" xr:uid="{6E3F778C-7D25-4002-ACF0-F0980EC2D524}"/>
    <cellStyle name="Normal 3" xfId="6" xr:uid="{B71E718A-5225-486C-9E91-576250EEF6B3}"/>
    <cellStyle name="Normal 4" xfId="2" xr:uid="{6CE215A2-970C-41CD-BBA3-7A1635497EFE}"/>
    <cellStyle name="Normal 5" xfId="12" xr:uid="{D19ADE81-4F14-48D6-9F8E-D2A40C7D76A5}"/>
    <cellStyle name="Normal 6" xfId="1" xr:uid="{BDE75172-A05E-4739-B074-DB618AA7AE0B}"/>
    <cellStyle name="Percent 2" xfId="8" xr:uid="{A7387AF1-01F9-4FEE-9EA1-D6A400B57E4B}"/>
    <cellStyle name="Percent 3" xfId="14" xr:uid="{CE5075EB-4839-47CC-B05E-2CE823CA542E}"/>
    <cellStyle name="Percent 4" xfId="3" xr:uid="{BFF240DD-084E-4DFB-B32F-568285AC625E}"/>
    <cellStyle name="Percent 5" xfId="16" xr:uid="{1BA56CED-5887-4DAB-BFDB-DF8B08F592CB}"/>
  </cellStyles>
  <dxfs count="2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s>
  <tableStyles count="0" defaultTableStyle="TableStyleMedium2" defaultPivotStyle="PivotStyleLight16"/>
  <colors>
    <mruColors>
      <color rgb="FFC9D3DD"/>
      <color rgb="FF004D71"/>
      <color rgb="FF00AEEF"/>
      <color rgb="FF5FC991"/>
      <color rgb="FFA69281"/>
      <color rgb="FFD975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nsw.gov.au/your-environment/waste/waste-levy/levy-regulated-area-and-levy-rates" TargetMode="External"/><Relationship Id="rId2" Type="http://schemas.openxmlformats.org/officeDocument/2006/relationships/hyperlink" Target="https://www.treasury.nsw.gov.au/sites/default/files/2018-08/TPP18-06%20%20NSW%20Government%20Business%20Case%20Guidelines.pdf" TargetMode="External"/><Relationship Id="rId1" Type="http://schemas.openxmlformats.org/officeDocument/2006/relationships/hyperlink" Target="https://arp.nsw.gov.au/assets/ars/393b65f5e9/TPP17-03_NSW_Government_Guide_to_Cost-Benefit_Analysis_0.pdf" TargetMode="External"/><Relationship Id="rId6" Type="http://schemas.openxmlformats.org/officeDocument/2006/relationships/hyperlink" Target="https://www.transport.nsw.gov.au/projects/project-delivery-requirements/evaluation-and-assurance/technical-guidance" TargetMode="External"/><Relationship Id="rId5" Type="http://schemas.openxmlformats.org/officeDocument/2006/relationships/hyperlink" Target="https://www.transport.nsw.gov.au/projects/project-delivery-requirements/evaluation-and-assurance/technical-guidance" TargetMode="External"/><Relationship Id="rId4" Type="http://schemas.openxmlformats.org/officeDocument/2006/relationships/hyperlink" Target="https://www.industry.gov.au/data-and-publications/national-greenhouse-accounts-factors-202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nsport.nsw.gov.au/projects/project-delivery-requirements/evaluation-and-assurance/technical-guidance" TargetMode="External"/><Relationship Id="rId2" Type="http://schemas.openxmlformats.org/officeDocument/2006/relationships/hyperlink" Target="https://www.transport.nsw.gov.au/projects/project-delivery-requirements/evaluation-and-assurance/technical-guidance" TargetMode="External"/><Relationship Id="rId1" Type="http://schemas.openxmlformats.org/officeDocument/2006/relationships/hyperlink" Target="https://www.industry.gov.au/data-and-publications/national-greenhouse-accounts-factors-2020" TargetMode="External"/><Relationship Id="rId4" Type="http://schemas.openxmlformats.org/officeDocument/2006/relationships/hyperlink" Target="https://www.industry.gov.au/data-and-publications/national-greenhouse-accounts-factors-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F610C-3915-46C6-8B66-AA272BC4DE19}">
  <sheetPr>
    <tabColor rgb="FF00B050"/>
  </sheetPr>
  <dimension ref="B2:L33"/>
  <sheetViews>
    <sheetView workbookViewId="0"/>
  </sheetViews>
  <sheetFormatPr defaultColWidth="9.109375" defaultRowHeight="14.4" x14ac:dyDescent="0.3"/>
  <cols>
    <col min="1" max="11" width="9.109375" style="3"/>
    <col min="12" max="12" width="8.88671875" style="3" customWidth="1"/>
    <col min="13" max="16384" width="9.109375" style="3"/>
  </cols>
  <sheetData>
    <row r="2" spans="2:12" ht="25.8" x14ac:dyDescent="0.5">
      <c r="B2" s="8" t="s">
        <v>271</v>
      </c>
    </row>
    <row r="3" spans="2:12" ht="21" x14ac:dyDescent="0.4">
      <c r="B3" s="102" t="s">
        <v>162</v>
      </c>
    </row>
    <row r="4" spans="2:12" ht="15.6" x14ac:dyDescent="0.3">
      <c r="B4" s="9" t="s">
        <v>294</v>
      </c>
      <c r="C4" s="10"/>
      <c r="D4" s="11"/>
      <c r="E4" s="11"/>
      <c r="F4" s="11"/>
      <c r="G4" s="11"/>
      <c r="H4" s="11"/>
      <c r="I4" s="11"/>
      <c r="J4" s="11"/>
      <c r="K4" s="11"/>
      <c r="L4" s="11"/>
    </row>
    <row r="5" spans="2:12" ht="15.6" x14ac:dyDescent="0.3">
      <c r="B5" s="9"/>
      <c r="C5" s="10"/>
      <c r="D5" s="11"/>
      <c r="E5" s="11"/>
      <c r="F5" s="11"/>
      <c r="G5" s="11"/>
      <c r="H5" s="11"/>
      <c r="I5" s="11"/>
      <c r="J5" s="11"/>
      <c r="K5" s="11"/>
      <c r="L5" s="11"/>
    </row>
    <row r="6" spans="2:12" ht="21" x14ac:dyDescent="0.4">
      <c r="B6" s="12" t="s">
        <v>160</v>
      </c>
      <c r="C6" s="11"/>
      <c r="D6" s="11"/>
      <c r="E6" s="11"/>
      <c r="F6" s="11"/>
      <c r="G6" s="11"/>
      <c r="H6" s="11"/>
      <c r="I6" s="11"/>
      <c r="J6" s="11"/>
      <c r="K6" s="11"/>
      <c r="L6" s="11"/>
    </row>
    <row r="7" spans="2:12" ht="15.6" x14ac:dyDescent="0.3">
      <c r="B7" s="127" t="s">
        <v>263</v>
      </c>
      <c r="C7" s="11"/>
      <c r="D7" s="11"/>
      <c r="E7" s="11"/>
      <c r="F7" s="11"/>
      <c r="G7" s="11"/>
      <c r="H7" s="11"/>
      <c r="I7" s="11"/>
      <c r="J7" s="11"/>
      <c r="K7" s="11"/>
      <c r="L7" s="11"/>
    </row>
    <row r="8" spans="2:12" ht="15.6" x14ac:dyDescent="0.3">
      <c r="B8" s="127" t="s">
        <v>264</v>
      </c>
      <c r="C8" s="11"/>
      <c r="D8" s="11"/>
      <c r="E8" s="11"/>
      <c r="F8" s="11"/>
      <c r="G8" s="11"/>
      <c r="H8" s="11"/>
      <c r="I8" s="11"/>
      <c r="J8" s="11"/>
      <c r="K8" s="11"/>
      <c r="L8" s="11"/>
    </row>
    <row r="9" spans="2:12" ht="15.6" x14ac:dyDescent="0.3">
      <c r="B9" s="128" t="s">
        <v>265</v>
      </c>
      <c r="C9" s="17"/>
      <c r="D9" s="17"/>
      <c r="E9" s="17"/>
      <c r="F9" s="17"/>
      <c r="G9" s="17"/>
      <c r="H9" s="17"/>
      <c r="I9" s="17"/>
      <c r="J9" s="11"/>
      <c r="K9" s="11"/>
      <c r="L9" s="11"/>
    </row>
    <row r="10" spans="2:12" ht="15.6" x14ac:dyDescent="0.3">
      <c r="B10" s="127" t="s">
        <v>288</v>
      </c>
      <c r="C10" s="11"/>
      <c r="D10" s="11"/>
      <c r="E10" s="11"/>
      <c r="F10" s="11"/>
      <c r="G10" s="11"/>
      <c r="H10" s="11"/>
      <c r="I10" s="11"/>
      <c r="J10" s="11"/>
      <c r="K10" s="11"/>
      <c r="L10" s="11"/>
    </row>
    <row r="11" spans="2:12" ht="15.6" x14ac:dyDescent="0.3">
      <c r="B11" s="11" t="s">
        <v>163</v>
      </c>
      <c r="C11" s="11"/>
      <c r="D11" s="11"/>
      <c r="E11" s="11"/>
      <c r="F11" s="11"/>
      <c r="G11" s="11"/>
      <c r="H11" s="11"/>
      <c r="I11" s="11"/>
      <c r="J11" s="11"/>
      <c r="K11" s="11"/>
      <c r="L11" s="11"/>
    </row>
    <row r="12" spans="2:12" ht="15.6" x14ac:dyDescent="0.3">
      <c r="B12" s="13" t="s">
        <v>266</v>
      </c>
      <c r="C12" s="11"/>
      <c r="D12" s="11"/>
      <c r="E12" s="11"/>
      <c r="F12" s="11"/>
      <c r="G12" s="11"/>
      <c r="H12" s="11"/>
      <c r="I12" s="11"/>
      <c r="J12" s="11"/>
      <c r="K12" s="11"/>
      <c r="L12" s="11"/>
    </row>
    <row r="13" spans="2:12" ht="15.6" x14ac:dyDescent="0.3">
      <c r="B13" s="127" t="s">
        <v>267</v>
      </c>
      <c r="C13" s="11"/>
      <c r="D13" s="11"/>
      <c r="E13" s="11"/>
      <c r="F13" s="11"/>
      <c r="G13" s="11"/>
      <c r="H13" s="11"/>
      <c r="I13" s="11"/>
      <c r="J13" s="11"/>
      <c r="K13" s="11"/>
      <c r="L13" s="11"/>
    </row>
    <row r="14" spans="2:12" ht="15.6" x14ac:dyDescent="0.3">
      <c r="B14" s="127" t="s">
        <v>268</v>
      </c>
    </row>
    <row r="15" spans="2:12" ht="15.6" x14ac:dyDescent="0.3">
      <c r="B15" s="127" t="s">
        <v>286</v>
      </c>
    </row>
    <row r="16" spans="2:12" ht="15.6" x14ac:dyDescent="0.3">
      <c r="B16" s="127" t="s">
        <v>289</v>
      </c>
    </row>
    <row r="17" spans="2:4" ht="15.6" x14ac:dyDescent="0.3">
      <c r="B17" s="127" t="s">
        <v>287</v>
      </c>
    </row>
    <row r="18" spans="2:4" x14ac:dyDescent="0.3">
      <c r="B18" s="3" t="s">
        <v>161</v>
      </c>
    </row>
    <row r="25" spans="2:4" x14ac:dyDescent="0.3">
      <c r="D25" s="3" t="s">
        <v>161</v>
      </c>
    </row>
    <row r="33" spans="5:5" x14ac:dyDescent="0.3">
      <c r="E33" s="3" t="s">
        <v>161</v>
      </c>
    </row>
  </sheetData>
  <sheetProtection algorithmName="SHA-512" hashValue="vAChRD2ul7C91rLEBiyodEN+X+uhmo35Zf/Q4FfwaVjbth5q5HdF7dwhrRg4fMH14p/ASI4ANnrlkyWWAJgvuQ==" saltValue="1WsRKbCb57d2re3hY0xrmA==" spinCount="100000" sheet="1" objects="1" scenarios="1" formatCells="0" formatColumns="0"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CDD1-C18F-423E-83EB-4054FB15C48C}">
  <sheetPr>
    <tabColor rgb="FF004D71"/>
  </sheetPr>
  <dimension ref="A1:AI66"/>
  <sheetViews>
    <sheetView topLeftCell="A10" zoomScaleNormal="100" workbookViewId="0">
      <selection activeCell="E34" sqref="E34"/>
    </sheetView>
  </sheetViews>
  <sheetFormatPr defaultColWidth="8.88671875" defaultRowHeight="14.4" x14ac:dyDescent="0.3"/>
  <cols>
    <col min="1" max="1" width="3.44140625" style="138" customWidth="1"/>
    <col min="2" max="2" width="51.5546875" style="138" customWidth="1"/>
    <col min="3" max="3" width="46.33203125" style="138" customWidth="1"/>
    <col min="4" max="12" width="8.88671875" style="138" customWidth="1"/>
    <col min="13" max="16384" width="8.88671875" style="138"/>
  </cols>
  <sheetData>
    <row r="1" spans="1:35" ht="23.4" x14ac:dyDescent="0.3">
      <c r="A1" s="136" t="s">
        <v>15</v>
      </c>
      <c r="B1" s="126"/>
      <c r="C1" s="126"/>
      <c r="D1" s="126"/>
      <c r="E1" s="126"/>
      <c r="F1" s="126"/>
      <c r="G1" s="126"/>
      <c r="H1" s="126"/>
      <c r="I1" s="126"/>
      <c r="J1" s="126"/>
      <c r="K1" s="126"/>
      <c r="L1" s="126"/>
      <c r="M1" s="137"/>
      <c r="N1" s="137"/>
      <c r="O1" s="137"/>
      <c r="P1" s="137"/>
      <c r="Q1" s="137"/>
      <c r="R1" s="137"/>
      <c r="S1" s="137"/>
      <c r="T1" s="137"/>
      <c r="U1" s="137"/>
      <c r="V1" s="137"/>
      <c r="W1" s="137"/>
      <c r="X1" s="137"/>
      <c r="Y1" s="137"/>
      <c r="Z1" s="137"/>
      <c r="AA1" s="137"/>
      <c r="AB1" s="137"/>
      <c r="AC1" s="137"/>
      <c r="AD1" s="137"/>
      <c r="AE1" s="137"/>
      <c r="AF1" s="137"/>
      <c r="AG1" s="137"/>
      <c r="AH1" s="137"/>
      <c r="AI1" s="137"/>
    </row>
    <row r="2" spans="1:35" ht="15.6" x14ac:dyDescent="0.3">
      <c r="A2" s="126"/>
      <c r="B2" s="139"/>
      <c r="C2" s="126"/>
      <c r="D2" s="126"/>
      <c r="E2" s="126"/>
      <c r="F2" s="126"/>
      <c r="G2" s="126"/>
      <c r="H2" s="126"/>
      <c r="I2" s="126"/>
      <c r="J2" s="126"/>
      <c r="K2" s="126"/>
      <c r="L2" s="126"/>
      <c r="M2" s="137"/>
      <c r="N2" s="137"/>
      <c r="O2" s="137"/>
      <c r="P2" s="137"/>
      <c r="Q2" s="137"/>
      <c r="R2" s="137"/>
      <c r="S2" s="137"/>
      <c r="T2" s="137"/>
      <c r="U2" s="137"/>
      <c r="V2" s="137"/>
      <c r="W2" s="137"/>
      <c r="X2" s="137"/>
      <c r="Y2" s="137"/>
      <c r="Z2" s="137"/>
      <c r="AA2" s="137"/>
      <c r="AB2" s="137"/>
      <c r="AC2" s="137"/>
      <c r="AD2" s="137"/>
      <c r="AE2" s="137"/>
      <c r="AF2" s="137"/>
      <c r="AG2" s="137"/>
      <c r="AH2" s="137"/>
      <c r="AI2" s="137"/>
    </row>
    <row r="3" spans="1:35" ht="15.6" x14ac:dyDescent="0.3">
      <c r="A3" s="126"/>
      <c r="B3" s="139" t="s">
        <v>0</v>
      </c>
      <c r="C3" s="126"/>
      <c r="D3" s="126"/>
      <c r="E3" s="126"/>
      <c r="F3" s="126"/>
      <c r="G3" s="126"/>
      <c r="H3" s="126"/>
      <c r="I3" s="126"/>
      <c r="J3" s="126"/>
      <c r="K3" s="126"/>
      <c r="L3" s="126"/>
      <c r="M3" s="137"/>
      <c r="N3" s="137"/>
      <c r="O3" s="137"/>
      <c r="P3" s="137"/>
      <c r="Q3" s="137"/>
      <c r="R3" s="137"/>
      <c r="S3" s="137"/>
      <c r="T3" s="137"/>
      <c r="U3" s="137"/>
      <c r="V3" s="137"/>
      <c r="W3" s="137"/>
      <c r="X3" s="137"/>
      <c r="Y3" s="137"/>
      <c r="Z3" s="137"/>
      <c r="AA3" s="137"/>
      <c r="AB3" s="137"/>
      <c r="AC3" s="137"/>
      <c r="AD3" s="137"/>
      <c r="AE3" s="137"/>
      <c r="AF3" s="137"/>
      <c r="AG3" s="137"/>
      <c r="AH3" s="137"/>
      <c r="AI3" s="137"/>
    </row>
    <row r="4" spans="1:35" ht="15.6" x14ac:dyDescent="0.3">
      <c r="A4" s="126"/>
      <c r="B4" s="140" t="s">
        <v>165</v>
      </c>
      <c r="C4" s="141" t="str">
        <f>Cover!$B$2</f>
        <v>NSW EPA - Organics Infrastructure (Large and Small) program - Stream 1</v>
      </c>
      <c r="D4" s="126"/>
      <c r="E4" s="126"/>
      <c r="F4" s="126"/>
      <c r="G4" s="126"/>
      <c r="H4" s="126"/>
      <c r="I4" s="126"/>
      <c r="J4" s="126"/>
      <c r="K4" s="126"/>
      <c r="L4" s="126"/>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5" x14ac:dyDescent="0.3">
      <c r="A5" s="126"/>
      <c r="B5" s="142" t="s">
        <v>1</v>
      </c>
      <c r="C5" s="68"/>
      <c r="D5" s="126"/>
      <c r="E5" s="126"/>
      <c r="F5" s="126"/>
      <c r="G5" s="126"/>
      <c r="H5" s="126"/>
      <c r="I5" s="126"/>
      <c r="J5" s="126"/>
      <c r="K5" s="126"/>
      <c r="L5" s="126"/>
      <c r="M5" s="137"/>
      <c r="N5" s="137"/>
      <c r="O5" s="137"/>
      <c r="P5" s="137"/>
      <c r="Q5" s="137"/>
      <c r="R5" s="137"/>
      <c r="S5" s="137"/>
      <c r="T5" s="137"/>
      <c r="U5" s="137"/>
      <c r="V5" s="137"/>
      <c r="W5" s="137"/>
      <c r="X5" s="137"/>
      <c r="Y5" s="137"/>
      <c r="Z5" s="137"/>
      <c r="AA5" s="137"/>
      <c r="AB5" s="137"/>
      <c r="AC5" s="137"/>
      <c r="AD5" s="137"/>
      <c r="AE5" s="137"/>
      <c r="AF5" s="137"/>
      <c r="AG5" s="137"/>
      <c r="AH5" s="137"/>
      <c r="AI5" s="137"/>
    </row>
    <row r="6" spans="1:35" x14ac:dyDescent="0.3">
      <c r="A6" s="126"/>
      <c r="B6" s="142" t="s">
        <v>2</v>
      </c>
      <c r="C6" s="68"/>
      <c r="D6" s="126"/>
      <c r="E6" s="126"/>
      <c r="F6" s="126"/>
      <c r="G6" s="126"/>
      <c r="H6" s="126"/>
      <c r="I6" s="126"/>
      <c r="J6" s="126"/>
      <c r="K6" s="126"/>
      <c r="L6" s="126"/>
      <c r="M6" s="137"/>
      <c r="N6" s="137"/>
      <c r="O6" s="137"/>
      <c r="P6" s="137"/>
      <c r="Q6" s="137"/>
      <c r="R6" s="137"/>
      <c r="S6" s="137"/>
      <c r="T6" s="137"/>
      <c r="U6" s="137"/>
      <c r="V6" s="137"/>
      <c r="W6" s="137"/>
      <c r="X6" s="137"/>
      <c r="Y6" s="137"/>
      <c r="Z6" s="137"/>
      <c r="AA6" s="137"/>
      <c r="AB6" s="137"/>
      <c r="AC6" s="137"/>
      <c r="AD6" s="137"/>
      <c r="AE6" s="137"/>
      <c r="AF6" s="137"/>
      <c r="AG6" s="137"/>
      <c r="AH6" s="137"/>
      <c r="AI6" s="137"/>
    </row>
    <row r="7" spans="1:35" x14ac:dyDescent="0.3">
      <c r="A7" s="126"/>
      <c r="B7" s="142" t="s">
        <v>3</v>
      </c>
      <c r="C7" s="66" t="s">
        <v>4</v>
      </c>
      <c r="D7" s="126"/>
      <c r="E7" s="126"/>
      <c r="F7" s="126"/>
      <c r="G7" s="126"/>
      <c r="H7" s="126"/>
      <c r="I7" s="126"/>
      <c r="J7" s="126"/>
      <c r="K7" s="126"/>
      <c r="L7" s="126"/>
      <c r="M7" s="137"/>
      <c r="N7" s="137"/>
      <c r="O7" s="137"/>
      <c r="P7" s="137"/>
      <c r="Q7" s="137"/>
      <c r="R7" s="137"/>
      <c r="S7" s="137"/>
      <c r="T7" s="137"/>
      <c r="U7" s="137"/>
      <c r="V7" s="137"/>
      <c r="W7" s="137"/>
      <c r="X7" s="137"/>
      <c r="Y7" s="137"/>
      <c r="Z7" s="137"/>
      <c r="AA7" s="137"/>
      <c r="AB7" s="137"/>
      <c r="AC7" s="137"/>
      <c r="AD7" s="137"/>
      <c r="AE7" s="137"/>
      <c r="AF7" s="137"/>
      <c r="AG7" s="137"/>
      <c r="AH7" s="137"/>
      <c r="AI7" s="137"/>
    </row>
    <row r="8" spans="1:35" x14ac:dyDescent="0.3">
      <c r="A8" s="126"/>
      <c r="B8" s="142" t="s">
        <v>5</v>
      </c>
      <c r="C8" s="69"/>
      <c r="D8" s="126"/>
      <c r="E8" s="126"/>
      <c r="F8" s="126"/>
      <c r="G8" s="126"/>
      <c r="H8" s="126"/>
      <c r="I8" s="126"/>
      <c r="J8" s="126"/>
      <c r="K8" s="126"/>
      <c r="L8" s="126"/>
      <c r="M8" s="137"/>
      <c r="N8" s="137"/>
      <c r="O8" s="137"/>
      <c r="P8" s="137"/>
      <c r="Q8" s="137"/>
      <c r="R8" s="137"/>
      <c r="S8" s="137"/>
      <c r="T8" s="137"/>
      <c r="U8" s="137"/>
      <c r="V8" s="137"/>
      <c r="W8" s="137"/>
      <c r="X8" s="137"/>
      <c r="Y8" s="137"/>
      <c r="Z8" s="137"/>
      <c r="AA8" s="137"/>
      <c r="AB8" s="137"/>
      <c r="AC8" s="137"/>
      <c r="AD8" s="137"/>
      <c r="AE8" s="137"/>
      <c r="AF8" s="137"/>
      <c r="AG8" s="137"/>
      <c r="AH8" s="137"/>
      <c r="AI8" s="137"/>
    </row>
    <row r="9" spans="1:35" ht="15.6" x14ac:dyDescent="0.3">
      <c r="A9" s="126"/>
      <c r="B9" s="139"/>
      <c r="C9" s="126"/>
      <c r="D9" s="126"/>
      <c r="E9" s="126"/>
      <c r="F9" s="126"/>
      <c r="G9" s="126"/>
      <c r="H9" s="126"/>
      <c r="I9" s="126"/>
      <c r="J9" s="126"/>
      <c r="K9" s="126"/>
      <c r="L9" s="126"/>
      <c r="M9" s="137"/>
      <c r="N9" s="137"/>
      <c r="O9" s="137"/>
      <c r="P9" s="137"/>
      <c r="Q9" s="137"/>
      <c r="R9" s="137"/>
      <c r="S9" s="137"/>
      <c r="T9" s="137"/>
      <c r="U9" s="137"/>
      <c r="V9" s="137"/>
      <c r="W9" s="137"/>
      <c r="X9" s="137"/>
      <c r="Y9" s="137"/>
      <c r="Z9" s="137"/>
      <c r="AA9" s="137"/>
      <c r="AB9" s="137"/>
      <c r="AC9" s="137"/>
      <c r="AD9" s="137"/>
      <c r="AE9" s="137"/>
      <c r="AF9" s="137"/>
      <c r="AG9" s="137"/>
      <c r="AH9" s="137"/>
      <c r="AI9" s="137"/>
    </row>
    <row r="10" spans="1:35" ht="15.6" x14ac:dyDescent="0.3">
      <c r="A10" s="126"/>
      <c r="B10" s="139" t="s">
        <v>16</v>
      </c>
      <c r="C10" s="143" t="s">
        <v>6</v>
      </c>
      <c r="D10" s="126"/>
      <c r="E10" s="126"/>
      <c r="F10" s="126"/>
      <c r="G10" s="126"/>
      <c r="H10" s="126"/>
      <c r="I10" s="126"/>
      <c r="J10" s="126"/>
      <c r="K10" s="126"/>
      <c r="L10" s="126"/>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row>
    <row r="11" spans="1:35" ht="15.6" x14ac:dyDescent="0.3">
      <c r="A11" s="126"/>
      <c r="B11" s="139"/>
      <c r="C11" s="143" t="s">
        <v>17</v>
      </c>
      <c r="D11" s="126"/>
      <c r="E11" s="126"/>
      <c r="F11" s="126"/>
      <c r="G11" s="126"/>
      <c r="H11" s="126"/>
      <c r="I11" s="126"/>
      <c r="J11" s="126"/>
      <c r="K11" s="126"/>
      <c r="L11" s="126"/>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row>
    <row r="12" spans="1:35" ht="15.6" x14ac:dyDescent="0.3">
      <c r="A12" s="126"/>
      <c r="B12" s="139"/>
      <c r="C12" s="143" t="s">
        <v>248</v>
      </c>
      <c r="D12" s="126"/>
      <c r="E12" s="126"/>
      <c r="F12" s="126"/>
      <c r="G12" s="126"/>
      <c r="H12" s="126"/>
      <c r="I12" s="126"/>
      <c r="J12" s="126"/>
      <c r="K12" s="126"/>
      <c r="L12" s="126"/>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35" ht="15.6" x14ac:dyDescent="0.3">
      <c r="A13" s="126"/>
      <c r="B13" s="139"/>
      <c r="C13" s="143" t="s">
        <v>257</v>
      </c>
      <c r="D13" s="126"/>
      <c r="E13" s="126"/>
      <c r="F13" s="126"/>
      <c r="G13" s="126"/>
      <c r="H13" s="126"/>
      <c r="I13" s="126"/>
      <c r="J13" s="126"/>
      <c r="K13" s="126"/>
      <c r="L13" s="126"/>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row>
    <row r="14" spans="1:35" ht="15.6" x14ac:dyDescent="0.3">
      <c r="A14" s="126"/>
      <c r="B14" s="139"/>
      <c r="C14" s="126"/>
      <c r="D14" s="126"/>
      <c r="E14" s="126"/>
      <c r="F14" s="126"/>
      <c r="G14" s="126"/>
      <c r="H14" s="126"/>
      <c r="I14" s="126"/>
      <c r="J14" s="126"/>
      <c r="K14" s="126"/>
      <c r="L14" s="126"/>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row>
    <row r="15" spans="1:35" x14ac:dyDescent="0.3">
      <c r="A15" s="126"/>
      <c r="B15" s="144" t="s">
        <v>7</v>
      </c>
      <c r="C15" s="126"/>
      <c r="D15" s="126"/>
      <c r="E15" s="126"/>
      <c r="F15" s="126"/>
      <c r="G15" s="126"/>
      <c r="H15" s="126"/>
      <c r="I15" s="126"/>
      <c r="J15" s="126"/>
      <c r="K15" s="126"/>
      <c r="L15" s="126"/>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row>
    <row r="16" spans="1:35" ht="28.95" customHeight="1" x14ac:dyDescent="0.3">
      <c r="A16" s="126"/>
      <c r="B16" s="145" t="s">
        <v>8</v>
      </c>
      <c r="C16" s="130">
        <v>15</v>
      </c>
      <c r="D16" s="348" t="s">
        <v>269</v>
      </c>
      <c r="E16" s="348"/>
      <c r="F16" s="348"/>
      <c r="G16" s="348"/>
      <c r="H16" s="348"/>
      <c r="I16" s="348"/>
      <c r="J16" s="348"/>
      <c r="K16" s="348"/>
      <c r="L16" s="348"/>
      <c r="M16" s="348"/>
      <c r="N16" s="348"/>
      <c r="O16" s="348"/>
      <c r="P16" s="348"/>
      <c r="Q16" s="348"/>
      <c r="R16" s="348"/>
      <c r="S16" s="146"/>
      <c r="T16" s="146"/>
      <c r="U16" s="137"/>
      <c r="V16" s="137"/>
      <c r="W16" s="137"/>
      <c r="X16" s="137"/>
      <c r="Y16" s="137"/>
      <c r="Z16" s="137"/>
      <c r="AA16" s="137"/>
      <c r="AB16" s="137"/>
      <c r="AC16" s="137"/>
      <c r="AD16" s="137"/>
      <c r="AE16" s="137"/>
      <c r="AF16" s="137"/>
      <c r="AG16" s="137"/>
      <c r="AH16" s="137"/>
      <c r="AI16" s="137"/>
    </row>
    <row r="17" spans="1:35" x14ac:dyDescent="0.3">
      <c r="A17" s="126"/>
      <c r="B17" s="142" t="s">
        <v>272</v>
      </c>
      <c r="C17" s="67">
        <v>2022</v>
      </c>
      <c r="D17" s="147" t="s">
        <v>273</v>
      </c>
      <c r="E17" s="126"/>
      <c r="F17" s="126"/>
      <c r="G17" s="126"/>
      <c r="H17" s="126"/>
      <c r="I17" s="126"/>
      <c r="J17" s="126"/>
      <c r="K17" s="126"/>
      <c r="L17" s="126"/>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row>
    <row r="18" spans="1:35" x14ac:dyDescent="0.3">
      <c r="A18" s="126"/>
      <c r="B18" s="142"/>
      <c r="C18" s="126"/>
      <c r="D18" s="126"/>
      <c r="E18" s="126"/>
      <c r="F18" s="126"/>
      <c r="G18" s="126"/>
      <c r="H18" s="126"/>
      <c r="I18" s="126"/>
      <c r="J18" s="126"/>
      <c r="K18" s="126"/>
      <c r="L18" s="126"/>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row>
    <row r="19" spans="1:35" x14ac:dyDescent="0.3">
      <c r="A19" s="126"/>
      <c r="B19" s="144" t="s">
        <v>13</v>
      </c>
      <c r="C19" s="126"/>
      <c r="D19" s="126"/>
      <c r="E19" s="126"/>
      <c r="F19" s="126"/>
      <c r="G19" s="126"/>
      <c r="H19" s="126"/>
      <c r="I19" s="126"/>
      <c r="J19" s="126"/>
      <c r="K19" s="126"/>
      <c r="L19" s="126"/>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row>
    <row r="20" spans="1:35" ht="14.4" customHeight="1" x14ac:dyDescent="0.3">
      <c r="A20" s="126"/>
      <c r="B20" s="142" t="s">
        <v>10</v>
      </c>
      <c r="C20" s="66">
        <v>7.0000000000000007E-2</v>
      </c>
      <c r="D20" s="348" t="s">
        <v>270</v>
      </c>
      <c r="E20" s="348"/>
      <c r="F20" s="348"/>
      <c r="G20" s="348"/>
      <c r="H20" s="348"/>
      <c r="I20" s="348"/>
      <c r="J20" s="348"/>
      <c r="K20" s="348"/>
      <c r="L20" s="348"/>
      <c r="M20" s="348"/>
      <c r="N20" s="348"/>
      <c r="O20" s="348"/>
      <c r="P20" s="348"/>
      <c r="Q20" s="348"/>
      <c r="R20" s="348"/>
      <c r="S20" s="137"/>
      <c r="T20" s="137"/>
      <c r="U20" s="137"/>
      <c r="V20" s="137"/>
      <c r="W20" s="137"/>
      <c r="X20" s="137"/>
      <c r="Y20" s="137"/>
      <c r="Z20" s="137"/>
      <c r="AA20" s="137"/>
      <c r="AB20" s="137"/>
      <c r="AC20" s="137"/>
      <c r="AD20" s="137"/>
      <c r="AE20" s="137"/>
      <c r="AF20" s="137"/>
      <c r="AG20" s="137"/>
      <c r="AH20" s="137"/>
      <c r="AI20" s="137"/>
    </row>
    <row r="21" spans="1:35" x14ac:dyDescent="0.3">
      <c r="A21" s="126"/>
      <c r="B21" s="142" t="s">
        <v>11</v>
      </c>
      <c r="C21" s="66">
        <v>0.03</v>
      </c>
      <c r="D21" s="348"/>
      <c r="E21" s="348"/>
      <c r="F21" s="348"/>
      <c r="G21" s="348"/>
      <c r="H21" s="348"/>
      <c r="I21" s="348"/>
      <c r="J21" s="348"/>
      <c r="K21" s="348"/>
      <c r="L21" s="348"/>
      <c r="M21" s="348"/>
      <c r="N21" s="348"/>
      <c r="O21" s="348"/>
      <c r="P21" s="348"/>
      <c r="Q21" s="348"/>
      <c r="R21" s="348"/>
      <c r="S21" s="137"/>
      <c r="T21" s="137"/>
      <c r="U21" s="137"/>
      <c r="V21" s="137"/>
      <c r="W21" s="137"/>
      <c r="X21" s="137"/>
      <c r="Y21" s="137"/>
      <c r="Z21" s="137"/>
      <c r="AA21" s="137"/>
      <c r="AB21" s="137"/>
      <c r="AC21" s="137"/>
      <c r="AD21" s="137"/>
      <c r="AE21" s="137"/>
      <c r="AF21" s="137"/>
      <c r="AG21" s="137"/>
      <c r="AH21" s="137"/>
      <c r="AI21" s="137"/>
    </row>
    <row r="22" spans="1:35" x14ac:dyDescent="0.3">
      <c r="A22" s="126"/>
      <c r="B22" s="142" t="s">
        <v>12</v>
      </c>
      <c r="C22" s="66">
        <v>0.1</v>
      </c>
      <c r="D22" s="348"/>
      <c r="E22" s="348"/>
      <c r="F22" s="348"/>
      <c r="G22" s="348"/>
      <c r="H22" s="348"/>
      <c r="I22" s="348"/>
      <c r="J22" s="348"/>
      <c r="K22" s="348"/>
      <c r="L22" s="348"/>
      <c r="M22" s="348"/>
      <c r="N22" s="348"/>
      <c r="O22" s="348"/>
      <c r="P22" s="348"/>
      <c r="Q22" s="348"/>
      <c r="R22" s="348"/>
      <c r="S22" s="137"/>
      <c r="T22" s="137"/>
      <c r="U22" s="137"/>
      <c r="V22" s="137"/>
      <c r="W22" s="137"/>
      <c r="X22" s="137"/>
      <c r="Y22" s="137"/>
      <c r="Z22" s="137"/>
      <c r="AA22" s="137"/>
      <c r="AB22" s="137"/>
      <c r="AC22" s="137"/>
      <c r="AD22" s="137"/>
      <c r="AE22" s="137"/>
      <c r="AF22" s="137"/>
      <c r="AG22" s="137"/>
      <c r="AH22" s="137"/>
      <c r="AI22" s="137"/>
    </row>
    <row r="23" spans="1:35" x14ac:dyDescent="0.3">
      <c r="A23" s="126"/>
      <c r="B23" s="142"/>
      <c r="C23" s="125"/>
      <c r="D23" s="148"/>
      <c r="E23" s="126"/>
      <c r="F23" s="126"/>
      <c r="G23" s="126"/>
      <c r="H23" s="126"/>
      <c r="I23" s="126"/>
      <c r="J23" s="126"/>
      <c r="K23" s="126"/>
      <c r="L23" s="126"/>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row>
    <row r="24" spans="1:35" x14ac:dyDescent="0.3">
      <c r="A24" s="126"/>
      <c r="B24" s="144" t="s">
        <v>14</v>
      </c>
      <c r="C24" s="126"/>
      <c r="D24" s="126"/>
      <c r="E24" s="126"/>
      <c r="F24" s="126"/>
      <c r="G24" s="126"/>
      <c r="H24" s="126"/>
      <c r="I24" s="126"/>
      <c r="J24" s="126"/>
      <c r="K24" s="126"/>
      <c r="L24" s="126"/>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row>
    <row r="25" spans="1:35" ht="14.4" customHeight="1" x14ac:dyDescent="0.3">
      <c r="A25" s="126"/>
      <c r="B25" s="142" t="s">
        <v>10</v>
      </c>
      <c r="C25" s="68">
        <v>0.1</v>
      </c>
      <c r="D25" s="348" t="s">
        <v>290</v>
      </c>
      <c r="E25" s="348"/>
      <c r="F25" s="348"/>
      <c r="G25" s="348"/>
      <c r="H25" s="348"/>
      <c r="I25" s="348"/>
      <c r="J25" s="348"/>
      <c r="K25" s="348"/>
      <c r="L25" s="348"/>
      <c r="M25" s="348"/>
      <c r="N25" s="348"/>
      <c r="O25" s="348"/>
      <c r="P25" s="348"/>
      <c r="Q25" s="348"/>
      <c r="R25" s="348"/>
      <c r="S25" s="137"/>
      <c r="T25" s="137"/>
      <c r="U25" s="137"/>
      <c r="V25" s="137"/>
      <c r="W25" s="137"/>
      <c r="X25" s="137"/>
      <c r="Y25" s="137"/>
      <c r="Z25" s="137"/>
      <c r="AA25" s="137"/>
      <c r="AB25" s="137"/>
      <c r="AC25" s="137"/>
      <c r="AD25" s="137"/>
      <c r="AE25" s="137"/>
      <c r="AF25" s="137"/>
      <c r="AG25" s="137"/>
      <c r="AH25" s="137"/>
      <c r="AI25" s="137"/>
    </row>
    <row r="26" spans="1:35" x14ac:dyDescent="0.3">
      <c r="A26" s="126"/>
      <c r="B26" s="142" t="s">
        <v>11</v>
      </c>
      <c r="C26" s="68">
        <v>0.08</v>
      </c>
      <c r="D26" s="348"/>
      <c r="E26" s="348"/>
      <c r="F26" s="348"/>
      <c r="G26" s="348"/>
      <c r="H26" s="348"/>
      <c r="I26" s="348"/>
      <c r="J26" s="348"/>
      <c r="K26" s="348"/>
      <c r="L26" s="348"/>
      <c r="M26" s="348"/>
      <c r="N26" s="348"/>
      <c r="O26" s="348"/>
      <c r="P26" s="348"/>
      <c r="Q26" s="348"/>
      <c r="R26" s="348"/>
      <c r="S26" s="137"/>
      <c r="T26" s="137"/>
      <c r="U26" s="137"/>
      <c r="V26" s="137"/>
      <c r="W26" s="137"/>
      <c r="X26" s="137"/>
      <c r="Y26" s="137"/>
      <c r="Z26" s="137"/>
      <c r="AA26" s="137"/>
      <c r="AB26" s="137"/>
      <c r="AC26" s="137"/>
      <c r="AD26" s="137"/>
      <c r="AE26" s="137"/>
      <c r="AF26" s="137"/>
      <c r="AG26" s="137"/>
      <c r="AH26" s="137"/>
      <c r="AI26" s="137"/>
    </row>
    <row r="27" spans="1:35" x14ac:dyDescent="0.3">
      <c r="A27" s="126"/>
      <c r="B27" s="142" t="s">
        <v>12</v>
      </c>
      <c r="C27" s="68">
        <v>0.15</v>
      </c>
      <c r="D27" s="348"/>
      <c r="E27" s="348"/>
      <c r="F27" s="348"/>
      <c r="G27" s="348"/>
      <c r="H27" s="348"/>
      <c r="I27" s="348"/>
      <c r="J27" s="348"/>
      <c r="K27" s="348"/>
      <c r="L27" s="348"/>
      <c r="M27" s="348"/>
      <c r="N27" s="348"/>
      <c r="O27" s="348"/>
      <c r="P27" s="348"/>
      <c r="Q27" s="348"/>
      <c r="R27" s="348"/>
      <c r="S27" s="137"/>
      <c r="T27" s="137"/>
      <c r="U27" s="137"/>
      <c r="V27" s="137"/>
      <c r="W27" s="137"/>
      <c r="X27" s="137"/>
      <c r="Y27" s="137"/>
      <c r="Z27" s="137"/>
      <c r="AA27" s="137"/>
      <c r="AB27" s="137"/>
      <c r="AC27" s="137"/>
      <c r="AD27" s="137"/>
      <c r="AE27" s="137"/>
      <c r="AF27" s="137"/>
      <c r="AG27" s="137"/>
      <c r="AH27" s="137"/>
      <c r="AI27" s="137"/>
    </row>
    <row r="28" spans="1:35" x14ac:dyDescent="0.3">
      <c r="A28" s="137"/>
      <c r="B28" s="142" t="s">
        <v>155</v>
      </c>
      <c r="C28" s="70">
        <v>2.5000000000000001E-2</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row>
    <row r="29" spans="1:35" x14ac:dyDescent="0.3">
      <c r="A29" s="137"/>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row>
    <row r="30" spans="1:35" ht="72" customHeight="1" x14ac:dyDescent="0.3">
      <c r="A30" s="137"/>
      <c r="B30" s="137"/>
      <c r="C30" s="352" t="s">
        <v>261</v>
      </c>
      <c r="D30" s="354" t="s">
        <v>262</v>
      </c>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137"/>
    </row>
    <row r="31" spans="1:35" ht="14.4" customHeight="1" x14ac:dyDescent="0.3">
      <c r="A31" s="137"/>
      <c r="B31" s="144" t="s">
        <v>204</v>
      </c>
      <c r="C31" s="353"/>
      <c r="D31" s="149" t="s">
        <v>20</v>
      </c>
      <c r="E31" s="149" t="s">
        <v>21</v>
      </c>
      <c r="F31" s="149" t="s">
        <v>22</v>
      </c>
      <c r="G31" s="149" t="s">
        <v>23</v>
      </c>
      <c r="H31" s="149" t="s">
        <v>24</v>
      </c>
      <c r="I31" s="149" t="s">
        <v>25</v>
      </c>
      <c r="J31" s="149" t="s">
        <v>26</v>
      </c>
      <c r="K31" s="149" t="s">
        <v>27</v>
      </c>
      <c r="L31" s="149" t="s">
        <v>28</v>
      </c>
      <c r="M31" s="149" t="s">
        <v>29</v>
      </c>
      <c r="N31" s="149" t="s">
        <v>30</v>
      </c>
      <c r="O31" s="149" t="s">
        <v>31</v>
      </c>
      <c r="P31" s="149" t="s">
        <v>32</v>
      </c>
      <c r="Q31" s="149" t="s">
        <v>33</v>
      </c>
      <c r="R31" s="149" t="s">
        <v>34</v>
      </c>
      <c r="S31" s="149" t="s">
        <v>35</v>
      </c>
      <c r="T31" s="149" t="s">
        <v>36</v>
      </c>
      <c r="U31" s="149" t="s">
        <v>37</v>
      </c>
      <c r="V31" s="149" t="s">
        <v>38</v>
      </c>
      <c r="W31" s="149" t="s">
        <v>39</v>
      </c>
      <c r="X31" s="149" t="s">
        <v>40</v>
      </c>
      <c r="Y31" s="149" t="s">
        <v>41</v>
      </c>
      <c r="Z31" s="149" t="s">
        <v>42</v>
      </c>
      <c r="AA31" s="149" t="s">
        <v>43</v>
      </c>
      <c r="AB31" s="149" t="s">
        <v>44</v>
      </c>
      <c r="AC31" s="149" t="s">
        <v>45</v>
      </c>
      <c r="AD31" s="149" t="s">
        <v>46</v>
      </c>
      <c r="AE31" s="149" t="s">
        <v>47</v>
      </c>
      <c r="AF31" s="149" t="s">
        <v>48</v>
      </c>
      <c r="AG31" s="149" t="s">
        <v>49</v>
      </c>
      <c r="AH31" s="149" t="s">
        <v>84</v>
      </c>
      <c r="AI31" s="137"/>
    </row>
    <row r="32" spans="1:35" x14ac:dyDescent="0.3">
      <c r="A32" s="137"/>
      <c r="B32" s="150" t="s">
        <v>170</v>
      </c>
      <c r="C32" s="135" t="s">
        <v>280</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37"/>
    </row>
    <row r="33" spans="1:35" x14ac:dyDescent="0.3">
      <c r="A33" s="137"/>
      <c r="B33" s="150" t="s">
        <v>171</v>
      </c>
      <c r="C33" s="135" t="s">
        <v>281</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37"/>
    </row>
    <row r="34" spans="1:35" x14ac:dyDescent="0.3">
      <c r="A34" s="137"/>
      <c r="B34" s="150" t="s">
        <v>172</v>
      </c>
      <c r="C34" s="135" t="s">
        <v>282</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37"/>
    </row>
    <row r="35" spans="1:35" x14ac:dyDescent="0.3">
      <c r="A35" s="137"/>
      <c r="B35" s="150" t="s">
        <v>173</v>
      </c>
      <c r="C35" s="135" t="s">
        <v>283</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37"/>
    </row>
    <row r="36" spans="1:35" x14ac:dyDescent="0.3">
      <c r="A36" s="137"/>
      <c r="B36" s="150" t="s">
        <v>174</v>
      </c>
      <c r="C36" s="135" t="s">
        <v>284</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37"/>
    </row>
    <row r="37" spans="1:35" x14ac:dyDescent="0.3">
      <c r="A37" s="137"/>
      <c r="B37" s="150" t="s">
        <v>175</v>
      </c>
      <c r="C37" s="135" t="s">
        <v>285</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37"/>
    </row>
    <row r="38" spans="1:35" x14ac:dyDescent="0.3">
      <c r="A38" s="137"/>
      <c r="B38" s="150" t="s">
        <v>176</v>
      </c>
      <c r="C38" s="122" t="s">
        <v>91</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37"/>
    </row>
    <row r="39" spans="1:35" x14ac:dyDescent="0.3">
      <c r="A39" s="137"/>
      <c r="B39" s="150" t="s">
        <v>177</v>
      </c>
      <c r="C39" s="122" t="s">
        <v>91</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37"/>
    </row>
    <row r="40" spans="1:35" x14ac:dyDescent="0.3">
      <c r="A40" s="137"/>
      <c r="B40" s="150" t="s">
        <v>178</v>
      </c>
      <c r="C40" s="122" t="s">
        <v>91</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37"/>
    </row>
    <row r="41" spans="1:35" x14ac:dyDescent="0.3">
      <c r="A41" s="137"/>
      <c r="B41" s="150" t="s">
        <v>179</v>
      </c>
      <c r="C41" s="122" t="s">
        <v>91</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37"/>
    </row>
    <row r="42" spans="1:35" x14ac:dyDescent="0.3">
      <c r="A42" s="137"/>
      <c r="B42" s="150" t="s">
        <v>180</v>
      </c>
      <c r="C42" s="122" t="s">
        <v>91</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37"/>
    </row>
    <row r="43" spans="1:35" x14ac:dyDescent="0.3">
      <c r="A43" s="137"/>
      <c r="B43" s="150" t="s">
        <v>181</v>
      </c>
      <c r="C43" s="122" t="s">
        <v>91</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37"/>
    </row>
    <row r="44" spans="1:35" x14ac:dyDescent="0.3">
      <c r="A44" s="137"/>
      <c r="B44" s="150" t="s">
        <v>182</v>
      </c>
      <c r="C44" s="122" t="s">
        <v>91</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37"/>
    </row>
    <row r="45" spans="1:35" x14ac:dyDescent="0.3">
      <c r="A45" s="137"/>
      <c r="B45" s="150" t="s">
        <v>183</v>
      </c>
      <c r="C45" s="122" t="s">
        <v>91</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37"/>
    </row>
    <row r="46" spans="1:35" x14ac:dyDescent="0.3">
      <c r="A46" s="137"/>
      <c r="B46" s="150" t="s">
        <v>184</v>
      </c>
      <c r="C46" s="122" t="s">
        <v>91</v>
      </c>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37"/>
    </row>
    <row r="47" spans="1:35" x14ac:dyDescent="0.3">
      <c r="A47" s="137"/>
      <c r="B47" s="150" t="s">
        <v>185</v>
      </c>
      <c r="C47" s="122" t="s">
        <v>91</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37"/>
    </row>
    <row r="48" spans="1:35" x14ac:dyDescent="0.3">
      <c r="A48" s="137"/>
      <c r="B48" s="150" t="s">
        <v>186</v>
      </c>
      <c r="C48" s="122" t="s">
        <v>91</v>
      </c>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37"/>
    </row>
    <row r="49" spans="1:35" x14ac:dyDescent="0.3">
      <c r="A49" s="137"/>
      <c r="B49" s="150" t="s">
        <v>187</v>
      </c>
      <c r="C49" s="122" t="s">
        <v>91</v>
      </c>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37"/>
    </row>
    <row r="50" spans="1:35" x14ac:dyDescent="0.3">
      <c r="A50" s="137"/>
      <c r="B50" s="150" t="s">
        <v>188</v>
      </c>
      <c r="C50" s="122" t="s">
        <v>91</v>
      </c>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37"/>
    </row>
    <row r="51" spans="1:35" x14ac:dyDescent="0.3">
      <c r="A51" s="137"/>
      <c r="B51" s="150" t="s">
        <v>189</v>
      </c>
      <c r="C51" s="122" t="s">
        <v>91</v>
      </c>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37"/>
    </row>
    <row r="52" spans="1:35" x14ac:dyDescent="0.3">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row>
    <row r="53" spans="1:35" x14ac:dyDescent="0.3">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row>
    <row r="54" spans="1:35" x14ac:dyDescent="0.3">
      <c r="A54" s="137"/>
      <c r="B54" s="144" t="s">
        <v>205</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row>
    <row r="55" spans="1:35" x14ac:dyDescent="0.3">
      <c r="A55" s="137"/>
      <c r="B55" s="151" t="s">
        <v>207</v>
      </c>
      <c r="C55" s="85">
        <f>C56+146</f>
        <v>206</v>
      </c>
      <c r="D55" s="151" t="s">
        <v>208</v>
      </c>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row>
    <row r="56" spans="1:35" x14ac:dyDescent="0.3">
      <c r="A56" s="137"/>
      <c r="B56" s="151" t="s">
        <v>206</v>
      </c>
      <c r="C56" s="85">
        <v>60</v>
      </c>
      <c r="D56" s="151" t="s">
        <v>208</v>
      </c>
      <c r="E56" s="349" t="s">
        <v>209</v>
      </c>
      <c r="F56" s="349"/>
      <c r="G56" s="349"/>
      <c r="H56" s="349"/>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row>
    <row r="57" spans="1:35" x14ac:dyDescent="0.3">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row>
    <row r="58" spans="1:35" x14ac:dyDescent="0.3">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row>
    <row r="59" spans="1:35" x14ac:dyDescent="0.3">
      <c r="A59" s="137"/>
      <c r="B59" s="355" t="s">
        <v>212</v>
      </c>
      <c r="C59" s="355"/>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row>
    <row r="60" spans="1:35" ht="14.4" customHeight="1" x14ac:dyDescent="0.3">
      <c r="A60" s="137"/>
      <c r="B60" s="351" t="s">
        <v>291</v>
      </c>
      <c r="C60" s="351"/>
      <c r="D60" s="152"/>
      <c r="E60" s="350" t="s">
        <v>257</v>
      </c>
      <c r="F60" s="350"/>
      <c r="G60" s="350"/>
      <c r="H60" s="350"/>
      <c r="I60" s="153"/>
      <c r="J60" s="153"/>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row>
    <row r="61" spans="1:35" x14ac:dyDescent="0.3">
      <c r="A61" s="137"/>
      <c r="B61" s="351"/>
      <c r="C61" s="351"/>
      <c r="D61" s="152"/>
      <c r="E61" s="152"/>
      <c r="F61" s="152"/>
      <c r="G61" s="152"/>
      <c r="H61" s="152"/>
      <c r="I61" s="153"/>
      <c r="J61" s="153"/>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row>
    <row r="62" spans="1:35" x14ac:dyDescent="0.3">
      <c r="A62" s="137"/>
      <c r="B62" s="351"/>
      <c r="C62" s="351"/>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row>
    <row r="63" spans="1:35" x14ac:dyDescent="0.3">
      <c r="A63" s="137"/>
      <c r="B63" s="351"/>
      <c r="C63" s="351"/>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row>
    <row r="64" spans="1:35" x14ac:dyDescent="0.3">
      <c r="A64" s="137"/>
      <c r="B64" s="351"/>
      <c r="C64" s="351"/>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row>
    <row r="65" spans="1:35" x14ac:dyDescent="0.3">
      <c r="A65" s="137"/>
      <c r="B65" s="351"/>
      <c r="C65" s="351"/>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row>
    <row r="66" spans="1:35" x14ac:dyDescent="0.3">
      <c r="A66" s="137"/>
      <c r="B66" s="152"/>
      <c r="C66" s="152"/>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row>
  </sheetData>
  <sheetProtection algorithmName="SHA-512" hashValue="hySfqFDePRi3WrD82KMDXDqlnRD8VPbmSimomv27O9NHZGOgmM8Ev4VXakyyXHdOP9Yj09GBj+SWoqJY/FdRrw==" saltValue="7lTPj0AcxISpIoqU0IcXGg==" spinCount="100000" sheet="1" objects="1" scenarios="1" formatCells="0" formatColumns="0" formatRows="0"/>
  <mergeCells count="9">
    <mergeCell ref="D16:R16"/>
    <mergeCell ref="D20:R22"/>
    <mergeCell ref="E56:H56"/>
    <mergeCell ref="E60:H60"/>
    <mergeCell ref="B60:C65"/>
    <mergeCell ref="C30:C31"/>
    <mergeCell ref="D30:AH30"/>
    <mergeCell ref="B59:C59"/>
    <mergeCell ref="D25:R27"/>
  </mergeCells>
  <phoneticPr fontId="24" type="noConversion"/>
  <hyperlinks>
    <hyperlink ref="C10" r:id="rId1" xr:uid="{00000000-0004-0000-0200-000000000000}"/>
    <hyperlink ref="C11" r:id="rId2" xr:uid="{4688F1DF-629D-4D34-8393-E739DB4D5524}"/>
    <hyperlink ref="E56" r:id="rId3" display="Notes on levy rates" xr:uid="{B5AB9614-BC65-4D24-85FE-684E2F40467A}"/>
    <hyperlink ref="C12" r:id="rId4" xr:uid="{66850BB3-D83E-4148-B1BD-31618A21D8C1}"/>
    <hyperlink ref="C13" r:id="rId5" xr:uid="{63347C6D-E76F-4D08-8241-6E169D54DF80}"/>
    <hyperlink ref="E60" r:id="rId6" xr:uid="{7C0CEFF1-055E-4899-80C5-20E708C43FA6}"/>
  </hyperlinks>
  <pageMargins left="0.7" right="0.7" top="0.75" bottom="0.75" header="0.3" footer="0.3"/>
  <ignoredErrors>
    <ignoredError sqref="C5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809C-A1DD-4BC6-916D-5B134F5586BD}">
  <sheetPr>
    <tabColor rgb="FFD97511"/>
  </sheetPr>
  <dimension ref="A1:AL200"/>
  <sheetViews>
    <sheetView topLeftCell="B8" zoomScale="55" zoomScaleNormal="55" workbookViewId="0">
      <selection activeCell="B2" sqref="B2"/>
    </sheetView>
  </sheetViews>
  <sheetFormatPr defaultColWidth="8.88671875" defaultRowHeight="14.4" x14ac:dyDescent="0.3"/>
  <cols>
    <col min="1" max="1" width="6.5546875" style="138" hidden="1" customWidth="1"/>
    <col min="2" max="2" width="9.33203125" style="138" customWidth="1"/>
    <col min="3" max="3" width="13.44140625" style="138" customWidth="1"/>
    <col min="4" max="4" width="55.6640625" style="138" bestFit="1" customWidth="1"/>
    <col min="5" max="5" width="89" style="138" customWidth="1"/>
    <col min="6" max="6" width="9.88671875" style="138" customWidth="1"/>
    <col min="7" max="7" width="9.33203125" style="138" customWidth="1"/>
    <col min="8" max="38" width="12.5546875" style="138" customWidth="1"/>
    <col min="39" max="16384" width="8.88671875" style="138"/>
  </cols>
  <sheetData>
    <row r="1" spans="1:38" ht="23.4" x14ac:dyDescent="0.3">
      <c r="A1" s="154"/>
      <c r="B1" s="155" t="s">
        <v>18</v>
      </c>
      <c r="C1" s="156"/>
      <c r="D1" s="156"/>
      <c r="E1" s="157" t="s">
        <v>19</v>
      </c>
      <c r="F1" s="158"/>
      <c r="G1" s="159"/>
      <c r="H1" s="160" t="s">
        <v>20</v>
      </c>
      <c r="I1" s="160" t="s">
        <v>21</v>
      </c>
      <c r="J1" s="160" t="s">
        <v>22</v>
      </c>
      <c r="K1" s="160" t="s">
        <v>23</v>
      </c>
      <c r="L1" s="160" t="s">
        <v>24</v>
      </c>
      <c r="M1" s="160" t="s">
        <v>25</v>
      </c>
      <c r="N1" s="160" t="s">
        <v>26</v>
      </c>
      <c r="O1" s="160" t="s">
        <v>27</v>
      </c>
      <c r="P1" s="160" t="s">
        <v>28</v>
      </c>
      <c r="Q1" s="160" t="s">
        <v>29</v>
      </c>
      <c r="R1" s="160" t="s">
        <v>30</v>
      </c>
      <c r="S1" s="160" t="s">
        <v>31</v>
      </c>
      <c r="T1" s="160" t="s">
        <v>32</v>
      </c>
      <c r="U1" s="160" t="s">
        <v>33</v>
      </c>
      <c r="V1" s="160" t="s">
        <v>34</v>
      </c>
      <c r="W1" s="160" t="s">
        <v>35</v>
      </c>
      <c r="X1" s="160" t="s">
        <v>36</v>
      </c>
      <c r="Y1" s="160" t="s">
        <v>37</v>
      </c>
      <c r="Z1" s="160" t="s">
        <v>38</v>
      </c>
      <c r="AA1" s="160" t="s">
        <v>39</v>
      </c>
      <c r="AB1" s="160" t="s">
        <v>40</v>
      </c>
      <c r="AC1" s="160" t="s">
        <v>41</v>
      </c>
      <c r="AD1" s="160" t="s">
        <v>42</v>
      </c>
      <c r="AE1" s="160" t="s">
        <v>43</v>
      </c>
      <c r="AF1" s="160" t="s">
        <v>44</v>
      </c>
      <c r="AG1" s="160" t="s">
        <v>45</v>
      </c>
      <c r="AH1" s="160" t="s">
        <v>46</v>
      </c>
      <c r="AI1" s="160" t="s">
        <v>47</v>
      </c>
      <c r="AJ1" s="160" t="s">
        <v>48</v>
      </c>
      <c r="AK1" s="160" t="s">
        <v>49</v>
      </c>
      <c r="AL1" s="160" t="s">
        <v>84</v>
      </c>
    </row>
    <row r="2" spans="1:38" ht="15.6" x14ac:dyDescent="0.3">
      <c r="A2" s="154"/>
      <c r="B2" s="161"/>
      <c r="C2" s="162"/>
      <c r="D2" s="162"/>
      <c r="E2" s="163"/>
      <c r="F2" s="164"/>
      <c r="G2" s="165"/>
      <c r="H2" s="166">
        <v>0</v>
      </c>
      <c r="I2" s="166">
        <v>1</v>
      </c>
      <c r="J2" s="166">
        <v>2</v>
      </c>
      <c r="K2" s="166">
        <v>3</v>
      </c>
      <c r="L2" s="166">
        <v>4</v>
      </c>
      <c r="M2" s="166">
        <v>5</v>
      </c>
      <c r="N2" s="166">
        <v>6</v>
      </c>
      <c r="O2" s="166">
        <v>7</v>
      </c>
      <c r="P2" s="166">
        <v>8</v>
      </c>
      <c r="Q2" s="166">
        <v>9</v>
      </c>
      <c r="R2" s="166">
        <v>10</v>
      </c>
      <c r="S2" s="166">
        <v>11</v>
      </c>
      <c r="T2" s="166">
        <v>12</v>
      </c>
      <c r="U2" s="166">
        <v>13</v>
      </c>
      <c r="V2" s="166">
        <v>14</v>
      </c>
      <c r="W2" s="166">
        <v>15</v>
      </c>
      <c r="X2" s="166">
        <v>16</v>
      </c>
      <c r="Y2" s="166">
        <v>17</v>
      </c>
      <c r="Z2" s="166">
        <v>18</v>
      </c>
      <c r="AA2" s="166">
        <v>19</v>
      </c>
      <c r="AB2" s="166">
        <v>20</v>
      </c>
      <c r="AC2" s="166">
        <v>21</v>
      </c>
      <c r="AD2" s="166">
        <v>22</v>
      </c>
      <c r="AE2" s="166">
        <v>23</v>
      </c>
      <c r="AF2" s="166">
        <v>24</v>
      </c>
      <c r="AG2" s="166">
        <v>25</v>
      </c>
      <c r="AH2" s="166">
        <v>26</v>
      </c>
      <c r="AI2" s="166">
        <v>27</v>
      </c>
      <c r="AJ2" s="166">
        <v>28</v>
      </c>
      <c r="AK2" s="166">
        <v>29</v>
      </c>
      <c r="AL2" s="166">
        <v>30</v>
      </c>
    </row>
    <row r="3" spans="1:38" s="167" customFormat="1" ht="14.4" customHeight="1" x14ac:dyDescent="0.3">
      <c r="B3" s="168"/>
      <c r="C3" s="168"/>
      <c r="D3" s="168"/>
      <c r="E3" s="169"/>
      <c r="F3" s="170"/>
      <c r="G3" s="171"/>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row>
    <row r="4" spans="1:38" s="173" customFormat="1" ht="100.95" customHeight="1" x14ac:dyDescent="0.3">
      <c r="B4" s="356" t="s">
        <v>243</v>
      </c>
      <c r="C4" s="356"/>
      <c r="D4" s="356"/>
      <c r="E4" s="356"/>
      <c r="F4" s="174"/>
      <c r="G4" s="357" t="s">
        <v>242</v>
      </c>
      <c r="H4" s="357"/>
      <c r="I4" s="357"/>
      <c r="J4" s="357"/>
      <c r="K4" s="357"/>
      <c r="L4" s="358" t="str">
        <f>IF(COUNTIF(H6:AL6,"Error")+COUNTIF(H31:AL31,"Error")&gt;0,"There is an error in the model that requires your attention.
The inputs and outputs do not balance.","The inputs and outputs are balanced.
No corrections are required.")</f>
        <v>The inputs and outputs are balanced.
No corrections are required.</v>
      </c>
      <c r="M4" s="358"/>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row>
    <row r="5" spans="1:38" s="167" customFormat="1" ht="14.4" customHeight="1" thickBot="1" x14ac:dyDescent="0.35">
      <c r="B5" s="168"/>
      <c r="C5" s="168"/>
      <c r="D5" s="168"/>
      <c r="E5" s="169"/>
      <c r="F5" s="170"/>
      <c r="G5" s="171"/>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1:38" ht="29.4" thickBot="1" x14ac:dyDescent="0.35">
      <c r="A6" s="154"/>
      <c r="B6" s="176" t="s">
        <v>50</v>
      </c>
      <c r="C6" s="177"/>
      <c r="D6" s="177"/>
      <c r="E6" s="178"/>
      <c r="F6" s="179"/>
      <c r="G6" s="180" t="s">
        <v>231</v>
      </c>
      <c r="H6" s="181" t="str">
        <f t="shared" ref="H6:AL6" si="0">IF(H$29=H$128,"OK","Error")</f>
        <v>OK</v>
      </c>
      <c r="I6" s="181" t="str">
        <f t="shared" si="0"/>
        <v>OK</v>
      </c>
      <c r="J6" s="181" t="str">
        <f t="shared" si="0"/>
        <v>OK</v>
      </c>
      <c r="K6" s="181" t="str">
        <f t="shared" si="0"/>
        <v>OK</v>
      </c>
      <c r="L6" s="181" t="str">
        <f t="shared" si="0"/>
        <v>OK</v>
      </c>
      <c r="M6" s="181" t="str">
        <f t="shared" si="0"/>
        <v>OK</v>
      </c>
      <c r="N6" s="181" t="str">
        <f t="shared" si="0"/>
        <v>OK</v>
      </c>
      <c r="O6" s="181" t="str">
        <f t="shared" si="0"/>
        <v>OK</v>
      </c>
      <c r="P6" s="181" t="str">
        <f t="shared" si="0"/>
        <v>OK</v>
      </c>
      <c r="Q6" s="181" t="str">
        <f t="shared" si="0"/>
        <v>OK</v>
      </c>
      <c r="R6" s="181" t="str">
        <f t="shared" si="0"/>
        <v>OK</v>
      </c>
      <c r="S6" s="181" t="str">
        <f t="shared" si="0"/>
        <v>OK</v>
      </c>
      <c r="T6" s="181" t="str">
        <f t="shared" si="0"/>
        <v>OK</v>
      </c>
      <c r="U6" s="181" t="str">
        <f t="shared" si="0"/>
        <v>OK</v>
      </c>
      <c r="V6" s="181" t="str">
        <f t="shared" si="0"/>
        <v>OK</v>
      </c>
      <c r="W6" s="181" t="str">
        <f t="shared" si="0"/>
        <v>OK</v>
      </c>
      <c r="X6" s="181" t="str">
        <f t="shared" si="0"/>
        <v>OK</v>
      </c>
      <c r="Y6" s="181" t="str">
        <f t="shared" si="0"/>
        <v>OK</v>
      </c>
      <c r="Z6" s="181" t="str">
        <f t="shared" si="0"/>
        <v>OK</v>
      </c>
      <c r="AA6" s="181" t="str">
        <f t="shared" si="0"/>
        <v>OK</v>
      </c>
      <c r="AB6" s="181" t="str">
        <f t="shared" si="0"/>
        <v>OK</v>
      </c>
      <c r="AC6" s="181" t="str">
        <f t="shared" si="0"/>
        <v>OK</v>
      </c>
      <c r="AD6" s="181" t="str">
        <f t="shared" si="0"/>
        <v>OK</v>
      </c>
      <c r="AE6" s="181" t="str">
        <f t="shared" si="0"/>
        <v>OK</v>
      </c>
      <c r="AF6" s="181" t="str">
        <f t="shared" si="0"/>
        <v>OK</v>
      </c>
      <c r="AG6" s="181" t="str">
        <f t="shared" si="0"/>
        <v>OK</v>
      </c>
      <c r="AH6" s="181" t="str">
        <f t="shared" si="0"/>
        <v>OK</v>
      </c>
      <c r="AI6" s="181" t="str">
        <f t="shared" si="0"/>
        <v>OK</v>
      </c>
      <c r="AJ6" s="181" t="str">
        <f t="shared" si="0"/>
        <v>OK</v>
      </c>
      <c r="AK6" s="181" t="str">
        <f t="shared" si="0"/>
        <v>OK</v>
      </c>
      <c r="AL6" s="181" t="str">
        <f t="shared" si="0"/>
        <v>OK</v>
      </c>
    </row>
    <row r="7" spans="1:38" s="189" customFormat="1" ht="14.4" customHeight="1" x14ac:dyDescent="0.3">
      <c r="A7" s="182"/>
      <c r="B7" s="183"/>
      <c r="C7" s="184"/>
      <c r="D7" s="184"/>
      <c r="E7" s="185"/>
      <c r="F7" s="186"/>
      <c r="G7" s="187"/>
      <c r="H7" s="188" t="s">
        <v>20</v>
      </c>
      <c r="I7" s="188" t="s">
        <v>21</v>
      </c>
      <c r="J7" s="188" t="s">
        <v>22</v>
      </c>
      <c r="K7" s="188" t="s">
        <v>23</v>
      </c>
      <c r="L7" s="188" t="s">
        <v>24</v>
      </c>
      <c r="M7" s="188" t="s">
        <v>25</v>
      </c>
      <c r="N7" s="188" t="s">
        <v>26</v>
      </c>
      <c r="O7" s="188" t="s">
        <v>27</v>
      </c>
      <c r="P7" s="188" t="s">
        <v>28</v>
      </c>
      <c r="Q7" s="188" t="s">
        <v>29</v>
      </c>
      <c r="R7" s="188" t="s">
        <v>30</v>
      </c>
      <c r="S7" s="188" t="s">
        <v>31</v>
      </c>
      <c r="T7" s="188" t="s">
        <v>32</v>
      </c>
      <c r="U7" s="188" t="s">
        <v>33</v>
      </c>
      <c r="V7" s="188" t="s">
        <v>34</v>
      </c>
      <c r="W7" s="188" t="s">
        <v>35</v>
      </c>
      <c r="X7" s="188" t="s">
        <v>36</v>
      </c>
      <c r="Y7" s="188" t="s">
        <v>37</v>
      </c>
      <c r="Z7" s="188" t="s">
        <v>38</v>
      </c>
      <c r="AA7" s="188" t="s">
        <v>39</v>
      </c>
      <c r="AB7" s="188" t="s">
        <v>40</v>
      </c>
      <c r="AC7" s="188" t="s">
        <v>41</v>
      </c>
      <c r="AD7" s="188" t="s">
        <v>42</v>
      </c>
      <c r="AE7" s="188" t="s">
        <v>43</v>
      </c>
      <c r="AF7" s="188" t="s">
        <v>44</v>
      </c>
      <c r="AG7" s="188" t="s">
        <v>45</v>
      </c>
      <c r="AH7" s="188" t="s">
        <v>46</v>
      </c>
      <c r="AI7" s="188" t="s">
        <v>47</v>
      </c>
      <c r="AJ7" s="188" t="s">
        <v>48</v>
      </c>
      <c r="AK7" s="188" t="s">
        <v>49</v>
      </c>
      <c r="AL7" s="188" t="s">
        <v>84</v>
      </c>
    </row>
    <row r="8" spans="1:38" x14ac:dyDescent="0.3">
      <c r="A8" s="137"/>
      <c r="B8" s="190">
        <v>1</v>
      </c>
      <c r="C8" s="144" t="s">
        <v>51</v>
      </c>
      <c r="D8" s="144"/>
      <c r="E8" s="191"/>
      <c r="F8" s="192"/>
      <c r="G8" s="193"/>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row>
    <row r="9" spans="1:38" x14ac:dyDescent="0.3">
      <c r="B9" s="195">
        <v>1.01</v>
      </c>
      <c r="C9" s="196" t="s">
        <v>52</v>
      </c>
      <c r="D9" s="197" t="s">
        <v>277</v>
      </c>
      <c r="E9" s="71" t="s">
        <v>55</v>
      </c>
      <c r="F9" s="72"/>
      <c r="G9" s="198" t="s">
        <v>53</v>
      </c>
      <c r="H9" s="129">
        <v>0</v>
      </c>
      <c r="I9" s="129">
        <v>0</v>
      </c>
      <c r="J9" s="129">
        <v>0</v>
      </c>
      <c r="K9" s="129">
        <v>0</v>
      </c>
      <c r="L9" s="129">
        <v>0</v>
      </c>
      <c r="M9" s="129">
        <v>0</v>
      </c>
      <c r="N9" s="129">
        <v>0</v>
      </c>
      <c r="O9" s="129">
        <v>0</v>
      </c>
      <c r="P9" s="129">
        <v>0</v>
      </c>
      <c r="Q9" s="129">
        <v>0</v>
      </c>
      <c r="R9" s="129">
        <v>0</v>
      </c>
      <c r="S9" s="129">
        <v>0</v>
      </c>
      <c r="T9" s="129">
        <v>0</v>
      </c>
      <c r="U9" s="129">
        <v>0</v>
      </c>
      <c r="V9" s="129">
        <v>0</v>
      </c>
      <c r="W9" s="129">
        <v>0</v>
      </c>
      <c r="X9" s="129">
        <v>0</v>
      </c>
      <c r="Y9" s="129">
        <v>0</v>
      </c>
      <c r="Z9" s="129">
        <v>0</v>
      </c>
      <c r="AA9" s="129">
        <v>0</v>
      </c>
      <c r="AB9" s="129">
        <v>0</v>
      </c>
      <c r="AC9" s="129">
        <v>0</v>
      </c>
      <c r="AD9" s="129">
        <v>0</v>
      </c>
      <c r="AE9" s="129">
        <v>0</v>
      </c>
      <c r="AF9" s="129">
        <v>0</v>
      </c>
      <c r="AG9" s="129">
        <v>0</v>
      </c>
      <c r="AH9" s="129">
        <v>0</v>
      </c>
      <c r="AI9" s="129">
        <v>0</v>
      </c>
      <c r="AJ9" s="129">
        <v>0</v>
      </c>
      <c r="AK9" s="129">
        <v>0</v>
      </c>
      <c r="AL9" s="129">
        <v>0</v>
      </c>
    </row>
    <row r="10" spans="1:38" x14ac:dyDescent="0.3">
      <c r="B10" s="195">
        <v>1.02</v>
      </c>
      <c r="C10" s="196" t="s">
        <v>54</v>
      </c>
      <c r="D10" s="197" t="s">
        <v>278</v>
      </c>
      <c r="E10" s="71" t="s">
        <v>55</v>
      </c>
      <c r="F10" s="73"/>
      <c r="G10" s="198" t="s">
        <v>53</v>
      </c>
      <c r="H10" s="129">
        <v>0</v>
      </c>
      <c r="I10" s="129">
        <v>0</v>
      </c>
      <c r="J10" s="129">
        <v>0</v>
      </c>
      <c r="K10" s="129">
        <v>0</v>
      </c>
      <c r="L10" s="129">
        <v>0</v>
      </c>
      <c r="M10" s="129">
        <v>0</v>
      </c>
      <c r="N10" s="129">
        <v>0</v>
      </c>
      <c r="O10" s="129">
        <v>0</v>
      </c>
      <c r="P10" s="129">
        <v>0</v>
      </c>
      <c r="Q10" s="129">
        <v>0</v>
      </c>
      <c r="R10" s="129">
        <v>0</v>
      </c>
      <c r="S10" s="129">
        <v>0</v>
      </c>
      <c r="T10" s="129">
        <v>0</v>
      </c>
      <c r="U10" s="129">
        <v>0</v>
      </c>
      <c r="V10" s="129">
        <v>0</v>
      </c>
      <c r="W10" s="129">
        <v>0</v>
      </c>
      <c r="X10" s="129">
        <v>0</v>
      </c>
      <c r="Y10" s="129">
        <v>0</v>
      </c>
      <c r="Z10" s="129">
        <v>0</v>
      </c>
      <c r="AA10" s="129">
        <v>0</v>
      </c>
      <c r="AB10" s="129">
        <v>0</v>
      </c>
      <c r="AC10" s="129">
        <v>0</v>
      </c>
      <c r="AD10" s="129">
        <v>0</v>
      </c>
      <c r="AE10" s="129">
        <v>0</v>
      </c>
      <c r="AF10" s="129">
        <v>0</v>
      </c>
      <c r="AG10" s="129">
        <v>0</v>
      </c>
      <c r="AH10" s="129">
        <v>0</v>
      </c>
      <c r="AI10" s="129">
        <v>0</v>
      </c>
      <c r="AJ10" s="129">
        <v>0</v>
      </c>
      <c r="AK10" s="129">
        <v>0</v>
      </c>
      <c r="AL10" s="129">
        <v>0</v>
      </c>
    </row>
    <row r="11" spans="1:38" ht="13.95" customHeight="1" x14ac:dyDescent="0.3">
      <c r="B11" s="195">
        <v>1.03</v>
      </c>
      <c r="C11" s="196" t="s">
        <v>56</v>
      </c>
      <c r="D11" s="197" t="s">
        <v>279</v>
      </c>
      <c r="E11" s="71" t="s">
        <v>55</v>
      </c>
      <c r="F11" s="73"/>
      <c r="G11" s="198" t="s">
        <v>53</v>
      </c>
      <c r="H11" s="129">
        <v>0</v>
      </c>
      <c r="I11" s="129">
        <v>0</v>
      </c>
      <c r="J11" s="129">
        <v>0</v>
      </c>
      <c r="K11" s="129">
        <v>0</v>
      </c>
      <c r="L11" s="129">
        <v>0</v>
      </c>
      <c r="M11" s="129">
        <v>0</v>
      </c>
      <c r="N11" s="129">
        <v>0</v>
      </c>
      <c r="O11" s="129">
        <v>0</v>
      </c>
      <c r="P11" s="129">
        <v>0</v>
      </c>
      <c r="Q11" s="129">
        <v>0</v>
      </c>
      <c r="R11" s="129">
        <v>0</v>
      </c>
      <c r="S11" s="129">
        <v>0</v>
      </c>
      <c r="T11" s="129">
        <v>0</v>
      </c>
      <c r="U11" s="129">
        <v>0</v>
      </c>
      <c r="V11" s="129">
        <v>0</v>
      </c>
      <c r="W11" s="129">
        <v>0</v>
      </c>
      <c r="X11" s="129">
        <v>0</v>
      </c>
      <c r="Y11" s="129">
        <v>0</v>
      </c>
      <c r="Z11" s="129">
        <v>0</v>
      </c>
      <c r="AA11" s="129">
        <v>0</v>
      </c>
      <c r="AB11" s="129">
        <v>0</v>
      </c>
      <c r="AC11" s="129">
        <v>0</v>
      </c>
      <c r="AD11" s="129">
        <v>0</v>
      </c>
      <c r="AE11" s="129">
        <v>0</v>
      </c>
      <c r="AF11" s="129">
        <v>0</v>
      </c>
      <c r="AG11" s="129">
        <v>0</v>
      </c>
      <c r="AH11" s="129">
        <v>0</v>
      </c>
      <c r="AI11" s="129">
        <v>0</v>
      </c>
      <c r="AJ11" s="129">
        <v>0</v>
      </c>
      <c r="AK11" s="129">
        <v>0</v>
      </c>
      <c r="AL11" s="129">
        <v>0</v>
      </c>
    </row>
    <row r="12" spans="1:38" x14ac:dyDescent="0.3">
      <c r="B12" s="195">
        <v>1.04</v>
      </c>
      <c r="C12" s="196" t="s">
        <v>57</v>
      </c>
      <c r="D12" s="197" t="s">
        <v>274</v>
      </c>
      <c r="E12" s="71" t="s">
        <v>55</v>
      </c>
      <c r="F12" s="73"/>
      <c r="G12" s="198" t="s">
        <v>53</v>
      </c>
      <c r="H12" s="129">
        <v>0</v>
      </c>
      <c r="I12" s="129">
        <v>0</v>
      </c>
      <c r="J12" s="129">
        <v>0</v>
      </c>
      <c r="K12" s="129">
        <v>0</v>
      </c>
      <c r="L12" s="129">
        <v>0</v>
      </c>
      <c r="M12" s="129">
        <v>0</v>
      </c>
      <c r="N12" s="129">
        <v>0</v>
      </c>
      <c r="O12" s="129">
        <v>0</v>
      </c>
      <c r="P12" s="129">
        <v>0</v>
      </c>
      <c r="Q12" s="129">
        <v>0</v>
      </c>
      <c r="R12" s="129">
        <v>0</v>
      </c>
      <c r="S12" s="129">
        <v>0</v>
      </c>
      <c r="T12" s="129">
        <v>0</v>
      </c>
      <c r="U12" s="129">
        <v>0</v>
      </c>
      <c r="V12" s="129">
        <v>0</v>
      </c>
      <c r="W12" s="129">
        <v>0</v>
      </c>
      <c r="X12" s="129">
        <v>0</v>
      </c>
      <c r="Y12" s="129">
        <v>0</v>
      </c>
      <c r="Z12" s="129">
        <v>0</v>
      </c>
      <c r="AA12" s="129">
        <v>0</v>
      </c>
      <c r="AB12" s="129">
        <v>0</v>
      </c>
      <c r="AC12" s="129">
        <v>0</v>
      </c>
      <c r="AD12" s="129">
        <v>0</v>
      </c>
      <c r="AE12" s="129">
        <v>0</v>
      </c>
      <c r="AF12" s="129">
        <v>0</v>
      </c>
      <c r="AG12" s="129">
        <v>0</v>
      </c>
      <c r="AH12" s="129">
        <v>0</v>
      </c>
      <c r="AI12" s="129">
        <v>0</v>
      </c>
      <c r="AJ12" s="129">
        <v>0</v>
      </c>
      <c r="AK12" s="129">
        <v>0</v>
      </c>
      <c r="AL12" s="129">
        <v>0</v>
      </c>
    </row>
    <row r="13" spans="1:38" x14ac:dyDescent="0.3">
      <c r="B13" s="195">
        <v>1.05</v>
      </c>
      <c r="C13" s="196" t="s">
        <v>58</v>
      </c>
      <c r="D13" s="197" t="s">
        <v>275</v>
      </c>
      <c r="E13" s="71" t="s">
        <v>55</v>
      </c>
      <c r="F13" s="73"/>
      <c r="G13" s="198" t="s">
        <v>53</v>
      </c>
      <c r="H13" s="129">
        <v>0</v>
      </c>
      <c r="I13" s="129">
        <v>0</v>
      </c>
      <c r="J13" s="129">
        <v>0</v>
      </c>
      <c r="K13" s="129">
        <v>0</v>
      </c>
      <c r="L13" s="129">
        <v>0</v>
      </c>
      <c r="M13" s="129">
        <v>0</v>
      </c>
      <c r="N13" s="129">
        <v>0</v>
      </c>
      <c r="O13" s="129">
        <v>0</v>
      </c>
      <c r="P13" s="129">
        <v>0</v>
      </c>
      <c r="Q13" s="129">
        <v>0</v>
      </c>
      <c r="R13" s="129">
        <v>0</v>
      </c>
      <c r="S13" s="129">
        <v>0</v>
      </c>
      <c r="T13" s="129">
        <v>0</v>
      </c>
      <c r="U13" s="129">
        <v>0</v>
      </c>
      <c r="V13" s="129">
        <v>0</v>
      </c>
      <c r="W13" s="129">
        <v>0</v>
      </c>
      <c r="X13" s="129">
        <v>0</v>
      </c>
      <c r="Y13" s="129">
        <v>0</v>
      </c>
      <c r="Z13" s="129">
        <v>0</v>
      </c>
      <c r="AA13" s="129">
        <v>0</v>
      </c>
      <c r="AB13" s="129">
        <v>0</v>
      </c>
      <c r="AC13" s="129">
        <v>0</v>
      </c>
      <c r="AD13" s="129">
        <v>0</v>
      </c>
      <c r="AE13" s="129">
        <v>0</v>
      </c>
      <c r="AF13" s="129">
        <v>0</v>
      </c>
      <c r="AG13" s="129">
        <v>0</v>
      </c>
      <c r="AH13" s="129">
        <v>0</v>
      </c>
      <c r="AI13" s="129">
        <v>0</v>
      </c>
      <c r="AJ13" s="129">
        <v>0</v>
      </c>
      <c r="AK13" s="129">
        <v>0</v>
      </c>
      <c r="AL13" s="129">
        <v>0</v>
      </c>
    </row>
    <row r="14" spans="1:38" ht="14.4" customHeight="1" x14ac:dyDescent="0.3">
      <c r="B14" s="195">
        <v>1.06</v>
      </c>
      <c r="C14" s="196" t="s">
        <v>59</v>
      </c>
      <c r="D14" s="197" t="s">
        <v>276</v>
      </c>
      <c r="E14" s="71" t="s">
        <v>55</v>
      </c>
      <c r="F14" s="73"/>
      <c r="G14" s="198" t="s">
        <v>53</v>
      </c>
      <c r="H14" s="129">
        <v>0</v>
      </c>
      <c r="I14" s="129">
        <v>0</v>
      </c>
      <c r="J14" s="129">
        <v>0</v>
      </c>
      <c r="K14" s="129">
        <v>0</v>
      </c>
      <c r="L14" s="129">
        <v>0</v>
      </c>
      <c r="M14" s="129">
        <v>0</v>
      </c>
      <c r="N14" s="129">
        <v>0</v>
      </c>
      <c r="O14" s="129">
        <v>0</v>
      </c>
      <c r="P14" s="129">
        <v>0</v>
      </c>
      <c r="Q14" s="129">
        <v>0</v>
      </c>
      <c r="R14" s="129">
        <v>0</v>
      </c>
      <c r="S14" s="129">
        <v>0</v>
      </c>
      <c r="T14" s="129">
        <v>0</v>
      </c>
      <c r="U14" s="129">
        <v>0</v>
      </c>
      <c r="V14" s="129">
        <v>0</v>
      </c>
      <c r="W14" s="129">
        <v>0</v>
      </c>
      <c r="X14" s="129">
        <v>0</v>
      </c>
      <c r="Y14" s="129">
        <v>0</v>
      </c>
      <c r="Z14" s="129">
        <v>0</v>
      </c>
      <c r="AA14" s="129">
        <v>0</v>
      </c>
      <c r="AB14" s="129">
        <v>0</v>
      </c>
      <c r="AC14" s="129">
        <v>0</v>
      </c>
      <c r="AD14" s="129">
        <v>0</v>
      </c>
      <c r="AE14" s="129">
        <v>0</v>
      </c>
      <c r="AF14" s="129">
        <v>0</v>
      </c>
      <c r="AG14" s="129">
        <v>0</v>
      </c>
      <c r="AH14" s="129">
        <v>0</v>
      </c>
      <c r="AI14" s="129">
        <v>0</v>
      </c>
      <c r="AJ14" s="129">
        <v>0</v>
      </c>
      <c r="AK14" s="129">
        <v>0</v>
      </c>
      <c r="AL14" s="129">
        <v>0</v>
      </c>
    </row>
    <row r="15" spans="1:38" x14ac:dyDescent="0.3">
      <c r="B15" s="195">
        <v>1.07</v>
      </c>
      <c r="C15" s="196" t="s">
        <v>60</v>
      </c>
      <c r="D15" s="109" t="s">
        <v>91</v>
      </c>
      <c r="E15" s="71" t="s">
        <v>55</v>
      </c>
      <c r="F15" s="73"/>
      <c r="G15" s="198" t="s">
        <v>53</v>
      </c>
      <c r="H15" s="129">
        <v>0</v>
      </c>
      <c r="I15" s="129">
        <v>0</v>
      </c>
      <c r="J15" s="129">
        <v>0</v>
      </c>
      <c r="K15" s="129">
        <v>0</v>
      </c>
      <c r="L15" s="129">
        <v>0</v>
      </c>
      <c r="M15" s="129">
        <v>0</v>
      </c>
      <c r="N15" s="129">
        <v>0</v>
      </c>
      <c r="O15" s="129">
        <v>0</v>
      </c>
      <c r="P15" s="129">
        <v>0</v>
      </c>
      <c r="Q15" s="129">
        <v>0</v>
      </c>
      <c r="R15" s="129">
        <v>0</v>
      </c>
      <c r="S15" s="129">
        <v>0</v>
      </c>
      <c r="T15" s="129">
        <v>0</v>
      </c>
      <c r="U15" s="129">
        <v>0</v>
      </c>
      <c r="V15" s="129">
        <v>0</v>
      </c>
      <c r="W15" s="129">
        <v>0</v>
      </c>
      <c r="X15" s="129">
        <v>0</v>
      </c>
      <c r="Y15" s="129">
        <v>0</v>
      </c>
      <c r="Z15" s="129">
        <v>0</v>
      </c>
      <c r="AA15" s="129">
        <v>0</v>
      </c>
      <c r="AB15" s="129">
        <v>0</v>
      </c>
      <c r="AC15" s="129">
        <v>0</v>
      </c>
      <c r="AD15" s="129">
        <v>0</v>
      </c>
      <c r="AE15" s="129">
        <v>0</v>
      </c>
      <c r="AF15" s="129">
        <v>0</v>
      </c>
      <c r="AG15" s="129">
        <v>0</v>
      </c>
      <c r="AH15" s="129">
        <v>0</v>
      </c>
      <c r="AI15" s="129">
        <v>0</v>
      </c>
      <c r="AJ15" s="129">
        <v>0</v>
      </c>
      <c r="AK15" s="129">
        <v>0</v>
      </c>
      <c r="AL15" s="129">
        <v>0</v>
      </c>
    </row>
    <row r="16" spans="1:38" x14ac:dyDescent="0.3">
      <c r="B16" s="195">
        <v>1.08</v>
      </c>
      <c r="C16" s="196" t="s">
        <v>61</v>
      </c>
      <c r="D16" s="109" t="s">
        <v>91</v>
      </c>
      <c r="E16" s="71" t="s">
        <v>55</v>
      </c>
      <c r="F16" s="73"/>
      <c r="G16" s="198" t="s">
        <v>53</v>
      </c>
      <c r="H16" s="129">
        <v>0</v>
      </c>
      <c r="I16" s="129">
        <v>0</v>
      </c>
      <c r="J16" s="129">
        <v>0</v>
      </c>
      <c r="K16" s="129">
        <v>0</v>
      </c>
      <c r="L16" s="129">
        <v>0</v>
      </c>
      <c r="M16" s="129">
        <v>0</v>
      </c>
      <c r="N16" s="129">
        <v>0</v>
      </c>
      <c r="O16" s="129">
        <v>0</v>
      </c>
      <c r="P16" s="129">
        <v>0</v>
      </c>
      <c r="Q16" s="129">
        <v>0</v>
      </c>
      <c r="R16" s="129">
        <v>0</v>
      </c>
      <c r="S16" s="129">
        <v>0</v>
      </c>
      <c r="T16" s="129">
        <v>0</v>
      </c>
      <c r="U16" s="129">
        <v>0</v>
      </c>
      <c r="V16" s="129">
        <v>0</v>
      </c>
      <c r="W16" s="129">
        <v>0</v>
      </c>
      <c r="X16" s="129">
        <v>0</v>
      </c>
      <c r="Y16" s="129">
        <v>0</v>
      </c>
      <c r="Z16" s="129">
        <v>0</v>
      </c>
      <c r="AA16" s="129">
        <v>0</v>
      </c>
      <c r="AB16" s="129">
        <v>0</v>
      </c>
      <c r="AC16" s="129">
        <v>0</v>
      </c>
      <c r="AD16" s="129">
        <v>0</v>
      </c>
      <c r="AE16" s="129">
        <v>0</v>
      </c>
      <c r="AF16" s="129">
        <v>0</v>
      </c>
      <c r="AG16" s="129">
        <v>0</v>
      </c>
      <c r="AH16" s="129">
        <v>0</v>
      </c>
      <c r="AI16" s="129">
        <v>0</v>
      </c>
      <c r="AJ16" s="129">
        <v>0</v>
      </c>
      <c r="AK16" s="129">
        <v>0</v>
      </c>
      <c r="AL16" s="129">
        <v>0</v>
      </c>
    </row>
    <row r="17" spans="2:38" ht="14.4" customHeight="1" x14ac:dyDescent="0.3">
      <c r="B17" s="195">
        <v>1.0900000000000001</v>
      </c>
      <c r="C17" s="196" t="s">
        <v>62</v>
      </c>
      <c r="D17" s="109" t="s">
        <v>91</v>
      </c>
      <c r="E17" s="71" t="s">
        <v>55</v>
      </c>
      <c r="F17" s="73"/>
      <c r="G17" s="198" t="s">
        <v>53</v>
      </c>
      <c r="H17" s="129">
        <v>0</v>
      </c>
      <c r="I17" s="129">
        <v>0</v>
      </c>
      <c r="J17" s="129">
        <v>0</v>
      </c>
      <c r="K17" s="129">
        <v>0</v>
      </c>
      <c r="L17" s="129">
        <v>0</v>
      </c>
      <c r="M17" s="129">
        <v>0</v>
      </c>
      <c r="N17" s="129">
        <v>0</v>
      </c>
      <c r="O17" s="129">
        <v>0</v>
      </c>
      <c r="P17" s="129">
        <v>0</v>
      </c>
      <c r="Q17" s="129">
        <v>0</v>
      </c>
      <c r="R17" s="129">
        <v>0</v>
      </c>
      <c r="S17" s="129">
        <v>0</v>
      </c>
      <c r="T17" s="129">
        <v>0</v>
      </c>
      <c r="U17" s="129">
        <v>0</v>
      </c>
      <c r="V17" s="129">
        <v>0</v>
      </c>
      <c r="W17" s="129">
        <v>0</v>
      </c>
      <c r="X17" s="129">
        <v>0</v>
      </c>
      <c r="Y17" s="129">
        <v>0</v>
      </c>
      <c r="Z17" s="129">
        <v>0</v>
      </c>
      <c r="AA17" s="129">
        <v>0</v>
      </c>
      <c r="AB17" s="129">
        <v>0</v>
      </c>
      <c r="AC17" s="129">
        <v>0</v>
      </c>
      <c r="AD17" s="129">
        <v>0</v>
      </c>
      <c r="AE17" s="129">
        <v>0</v>
      </c>
      <c r="AF17" s="129">
        <v>0</v>
      </c>
      <c r="AG17" s="129">
        <v>0</v>
      </c>
      <c r="AH17" s="129">
        <v>0</v>
      </c>
      <c r="AI17" s="129">
        <v>0</v>
      </c>
      <c r="AJ17" s="129">
        <v>0</v>
      </c>
      <c r="AK17" s="129">
        <v>0</v>
      </c>
      <c r="AL17" s="129">
        <v>0</v>
      </c>
    </row>
    <row r="18" spans="2:38" x14ac:dyDescent="0.3">
      <c r="B18" s="195">
        <v>1.1000000000000001</v>
      </c>
      <c r="C18" s="196" t="s">
        <v>63</v>
      </c>
      <c r="D18" s="109" t="s">
        <v>91</v>
      </c>
      <c r="E18" s="71" t="s">
        <v>55</v>
      </c>
      <c r="F18" s="73"/>
      <c r="G18" s="198" t="s">
        <v>53</v>
      </c>
      <c r="H18" s="129">
        <v>0</v>
      </c>
      <c r="I18" s="129">
        <v>0</v>
      </c>
      <c r="J18" s="129">
        <v>0</v>
      </c>
      <c r="K18" s="129">
        <v>0</v>
      </c>
      <c r="L18" s="129">
        <v>0</v>
      </c>
      <c r="M18" s="129">
        <v>0</v>
      </c>
      <c r="N18" s="129">
        <v>0</v>
      </c>
      <c r="O18" s="129">
        <v>0</v>
      </c>
      <c r="P18" s="129">
        <v>0</v>
      </c>
      <c r="Q18" s="129">
        <v>0</v>
      </c>
      <c r="R18" s="129">
        <v>0</v>
      </c>
      <c r="S18" s="129">
        <v>0</v>
      </c>
      <c r="T18" s="129">
        <v>0</v>
      </c>
      <c r="U18" s="129">
        <v>0</v>
      </c>
      <c r="V18" s="129">
        <v>0</v>
      </c>
      <c r="W18" s="129">
        <v>0</v>
      </c>
      <c r="X18" s="129">
        <v>0</v>
      </c>
      <c r="Y18" s="129">
        <v>0</v>
      </c>
      <c r="Z18" s="129">
        <v>0</v>
      </c>
      <c r="AA18" s="129">
        <v>0</v>
      </c>
      <c r="AB18" s="129">
        <v>0</v>
      </c>
      <c r="AC18" s="129">
        <v>0</v>
      </c>
      <c r="AD18" s="129">
        <v>0</v>
      </c>
      <c r="AE18" s="129">
        <v>0</v>
      </c>
      <c r="AF18" s="129">
        <v>0</v>
      </c>
      <c r="AG18" s="129">
        <v>0</v>
      </c>
      <c r="AH18" s="129">
        <v>0</v>
      </c>
      <c r="AI18" s="129">
        <v>0</v>
      </c>
      <c r="AJ18" s="129">
        <v>0</v>
      </c>
      <c r="AK18" s="129">
        <v>0</v>
      </c>
      <c r="AL18" s="129">
        <v>0</v>
      </c>
    </row>
    <row r="19" spans="2:38" x14ac:dyDescent="0.3">
      <c r="B19" s="195">
        <v>1.1100000000000001</v>
      </c>
      <c r="C19" s="196" t="s">
        <v>64</v>
      </c>
      <c r="D19" s="109" t="s">
        <v>91</v>
      </c>
      <c r="E19" s="71" t="s">
        <v>55</v>
      </c>
      <c r="F19" s="71"/>
      <c r="G19" s="198" t="s">
        <v>53</v>
      </c>
      <c r="H19" s="129">
        <v>0</v>
      </c>
      <c r="I19" s="129">
        <v>0</v>
      </c>
      <c r="J19" s="129">
        <v>0</v>
      </c>
      <c r="K19" s="129">
        <v>0</v>
      </c>
      <c r="L19" s="129">
        <v>0</v>
      </c>
      <c r="M19" s="129">
        <v>0</v>
      </c>
      <c r="N19" s="129">
        <v>0</v>
      </c>
      <c r="O19" s="129">
        <v>0</v>
      </c>
      <c r="P19" s="129">
        <v>0</v>
      </c>
      <c r="Q19" s="129">
        <v>0</v>
      </c>
      <c r="R19" s="129">
        <v>0</v>
      </c>
      <c r="S19" s="129">
        <v>0</v>
      </c>
      <c r="T19" s="129">
        <v>0</v>
      </c>
      <c r="U19" s="129">
        <v>0</v>
      </c>
      <c r="V19" s="129">
        <v>0</v>
      </c>
      <c r="W19" s="129">
        <v>0</v>
      </c>
      <c r="X19" s="129">
        <v>0</v>
      </c>
      <c r="Y19" s="129">
        <v>0</v>
      </c>
      <c r="Z19" s="129">
        <v>0</v>
      </c>
      <c r="AA19" s="129">
        <v>0</v>
      </c>
      <c r="AB19" s="129">
        <v>0</v>
      </c>
      <c r="AC19" s="129">
        <v>0</v>
      </c>
      <c r="AD19" s="129">
        <v>0</v>
      </c>
      <c r="AE19" s="129">
        <v>0</v>
      </c>
      <c r="AF19" s="129">
        <v>0</v>
      </c>
      <c r="AG19" s="129">
        <v>0</v>
      </c>
      <c r="AH19" s="129">
        <v>0</v>
      </c>
      <c r="AI19" s="129">
        <v>0</v>
      </c>
      <c r="AJ19" s="129">
        <v>0</v>
      </c>
      <c r="AK19" s="129">
        <v>0</v>
      </c>
      <c r="AL19" s="129">
        <v>0</v>
      </c>
    </row>
    <row r="20" spans="2:38" x14ac:dyDescent="0.3">
      <c r="B20" s="195">
        <v>1.1200000000000001</v>
      </c>
      <c r="C20" s="196" t="s">
        <v>65</v>
      </c>
      <c r="D20" s="109" t="s">
        <v>91</v>
      </c>
      <c r="E20" s="71" t="s">
        <v>55</v>
      </c>
      <c r="F20" s="73"/>
      <c r="G20" s="198" t="s">
        <v>53</v>
      </c>
      <c r="H20" s="129">
        <v>0</v>
      </c>
      <c r="I20" s="129">
        <v>0</v>
      </c>
      <c r="J20" s="129">
        <v>0</v>
      </c>
      <c r="K20" s="129">
        <v>0</v>
      </c>
      <c r="L20" s="129">
        <v>0</v>
      </c>
      <c r="M20" s="129">
        <v>0</v>
      </c>
      <c r="N20" s="129">
        <v>0</v>
      </c>
      <c r="O20" s="129">
        <v>0</v>
      </c>
      <c r="P20" s="129">
        <v>0</v>
      </c>
      <c r="Q20" s="129">
        <v>0</v>
      </c>
      <c r="R20" s="129">
        <v>0</v>
      </c>
      <c r="S20" s="129">
        <v>0</v>
      </c>
      <c r="T20" s="129">
        <v>0</v>
      </c>
      <c r="U20" s="129">
        <v>0</v>
      </c>
      <c r="V20" s="129">
        <v>0</v>
      </c>
      <c r="W20" s="129">
        <v>0</v>
      </c>
      <c r="X20" s="129">
        <v>0</v>
      </c>
      <c r="Y20" s="129">
        <v>0</v>
      </c>
      <c r="Z20" s="129">
        <v>0</v>
      </c>
      <c r="AA20" s="129">
        <v>0</v>
      </c>
      <c r="AB20" s="129">
        <v>0</v>
      </c>
      <c r="AC20" s="129">
        <v>0</v>
      </c>
      <c r="AD20" s="129">
        <v>0</v>
      </c>
      <c r="AE20" s="129">
        <v>0</v>
      </c>
      <c r="AF20" s="129">
        <v>0</v>
      </c>
      <c r="AG20" s="129">
        <v>0</v>
      </c>
      <c r="AH20" s="129">
        <v>0</v>
      </c>
      <c r="AI20" s="129">
        <v>0</v>
      </c>
      <c r="AJ20" s="129">
        <v>0</v>
      </c>
      <c r="AK20" s="129">
        <v>0</v>
      </c>
      <c r="AL20" s="129">
        <v>0</v>
      </c>
    </row>
    <row r="21" spans="2:38" x14ac:dyDescent="0.3">
      <c r="B21" s="195">
        <v>1.1299999999999999</v>
      </c>
      <c r="C21" s="196" t="s">
        <v>66</v>
      </c>
      <c r="D21" s="109" t="s">
        <v>91</v>
      </c>
      <c r="E21" s="71" t="s">
        <v>55</v>
      </c>
      <c r="F21" s="73"/>
      <c r="G21" s="198" t="s">
        <v>53</v>
      </c>
      <c r="H21" s="129">
        <v>0</v>
      </c>
      <c r="I21" s="129">
        <v>0</v>
      </c>
      <c r="J21" s="129">
        <v>0</v>
      </c>
      <c r="K21" s="129">
        <v>0</v>
      </c>
      <c r="L21" s="129">
        <v>0</v>
      </c>
      <c r="M21" s="129">
        <v>0</v>
      </c>
      <c r="N21" s="129">
        <v>0</v>
      </c>
      <c r="O21" s="129">
        <v>0</v>
      </c>
      <c r="P21" s="129">
        <v>0</v>
      </c>
      <c r="Q21" s="129">
        <v>0</v>
      </c>
      <c r="R21" s="129">
        <v>0</v>
      </c>
      <c r="S21" s="129">
        <v>0</v>
      </c>
      <c r="T21" s="129">
        <v>0</v>
      </c>
      <c r="U21" s="129">
        <v>0</v>
      </c>
      <c r="V21" s="129">
        <v>0</v>
      </c>
      <c r="W21" s="129">
        <v>0</v>
      </c>
      <c r="X21" s="129">
        <v>0</v>
      </c>
      <c r="Y21" s="129">
        <v>0</v>
      </c>
      <c r="Z21" s="129">
        <v>0</v>
      </c>
      <c r="AA21" s="129">
        <v>0</v>
      </c>
      <c r="AB21" s="129">
        <v>0</v>
      </c>
      <c r="AC21" s="129">
        <v>0</v>
      </c>
      <c r="AD21" s="129">
        <v>0</v>
      </c>
      <c r="AE21" s="129">
        <v>0</v>
      </c>
      <c r="AF21" s="129">
        <v>0</v>
      </c>
      <c r="AG21" s="129">
        <v>0</v>
      </c>
      <c r="AH21" s="129">
        <v>0</v>
      </c>
      <c r="AI21" s="129">
        <v>0</v>
      </c>
      <c r="AJ21" s="129">
        <v>0</v>
      </c>
      <c r="AK21" s="129">
        <v>0</v>
      </c>
      <c r="AL21" s="129">
        <v>0</v>
      </c>
    </row>
    <row r="22" spans="2:38" x14ac:dyDescent="0.3">
      <c r="B22" s="195">
        <v>1.1399999999999999</v>
      </c>
      <c r="C22" s="196" t="s">
        <v>67</v>
      </c>
      <c r="D22" s="109" t="s">
        <v>91</v>
      </c>
      <c r="E22" s="71" t="s">
        <v>55</v>
      </c>
      <c r="F22" s="73"/>
      <c r="G22" s="198" t="s">
        <v>53</v>
      </c>
      <c r="H22" s="129">
        <v>0</v>
      </c>
      <c r="I22" s="129">
        <v>0</v>
      </c>
      <c r="J22" s="129">
        <v>0</v>
      </c>
      <c r="K22" s="129">
        <v>0</v>
      </c>
      <c r="L22" s="129">
        <v>0</v>
      </c>
      <c r="M22" s="129">
        <v>0</v>
      </c>
      <c r="N22" s="129">
        <v>0</v>
      </c>
      <c r="O22" s="129">
        <v>0</v>
      </c>
      <c r="P22" s="129">
        <v>0</v>
      </c>
      <c r="Q22" s="129">
        <v>0</v>
      </c>
      <c r="R22" s="129">
        <v>0</v>
      </c>
      <c r="S22" s="129">
        <v>0</v>
      </c>
      <c r="T22" s="129">
        <v>0</v>
      </c>
      <c r="U22" s="129">
        <v>0</v>
      </c>
      <c r="V22" s="129">
        <v>0</v>
      </c>
      <c r="W22" s="129">
        <v>0</v>
      </c>
      <c r="X22" s="129">
        <v>0</v>
      </c>
      <c r="Y22" s="129">
        <v>0</v>
      </c>
      <c r="Z22" s="129">
        <v>0</v>
      </c>
      <c r="AA22" s="129">
        <v>0</v>
      </c>
      <c r="AB22" s="129">
        <v>0</v>
      </c>
      <c r="AC22" s="129">
        <v>0</v>
      </c>
      <c r="AD22" s="129">
        <v>0</v>
      </c>
      <c r="AE22" s="129">
        <v>0</v>
      </c>
      <c r="AF22" s="129">
        <v>0</v>
      </c>
      <c r="AG22" s="129">
        <v>0</v>
      </c>
      <c r="AH22" s="129">
        <v>0</v>
      </c>
      <c r="AI22" s="129">
        <v>0</v>
      </c>
      <c r="AJ22" s="129">
        <v>0</v>
      </c>
      <c r="AK22" s="129">
        <v>0</v>
      </c>
      <c r="AL22" s="129">
        <v>0</v>
      </c>
    </row>
    <row r="23" spans="2:38" x14ac:dyDescent="0.3">
      <c r="B23" s="195">
        <v>1.1499999999999999</v>
      </c>
      <c r="C23" s="196" t="s">
        <v>92</v>
      </c>
      <c r="D23" s="109" t="s">
        <v>91</v>
      </c>
      <c r="E23" s="71" t="s">
        <v>55</v>
      </c>
      <c r="F23" s="73"/>
      <c r="G23" s="198" t="s">
        <v>53</v>
      </c>
      <c r="H23" s="129">
        <v>0</v>
      </c>
      <c r="I23" s="129">
        <v>0</v>
      </c>
      <c r="J23" s="129">
        <v>0</v>
      </c>
      <c r="K23" s="129">
        <v>0</v>
      </c>
      <c r="L23" s="129">
        <v>0</v>
      </c>
      <c r="M23" s="129">
        <v>0</v>
      </c>
      <c r="N23" s="129">
        <v>0</v>
      </c>
      <c r="O23" s="129">
        <v>0</v>
      </c>
      <c r="P23" s="129">
        <v>0</v>
      </c>
      <c r="Q23" s="129">
        <v>0</v>
      </c>
      <c r="R23" s="129">
        <v>0</v>
      </c>
      <c r="S23" s="129">
        <v>0</v>
      </c>
      <c r="T23" s="129">
        <v>0</v>
      </c>
      <c r="U23" s="129">
        <v>0</v>
      </c>
      <c r="V23" s="129">
        <v>0</v>
      </c>
      <c r="W23" s="129">
        <v>0</v>
      </c>
      <c r="X23" s="129">
        <v>0</v>
      </c>
      <c r="Y23" s="129">
        <v>0</v>
      </c>
      <c r="Z23" s="129">
        <v>0</v>
      </c>
      <c r="AA23" s="129">
        <v>0</v>
      </c>
      <c r="AB23" s="129">
        <v>0</v>
      </c>
      <c r="AC23" s="129">
        <v>0</v>
      </c>
      <c r="AD23" s="129">
        <v>0</v>
      </c>
      <c r="AE23" s="129">
        <v>0</v>
      </c>
      <c r="AF23" s="129">
        <v>0</v>
      </c>
      <c r="AG23" s="129">
        <v>0</v>
      </c>
      <c r="AH23" s="129">
        <v>0</v>
      </c>
      <c r="AI23" s="129">
        <v>0</v>
      </c>
      <c r="AJ23" s="129">
        <v>0</v>
      </c>
      <c r="AK23" s="129">
        <v>0</v>
      </c>
      <c r="AL23" s="129">
        <v>0</v>
      </c>
    </row>
    <row r="24" spans="2:38" x14ac:dyDescent="0.3">
      <c r="B24" s="195">
        <v>1.1599999999999999</v>
      </c>
      <c r="C24" s="196" t="s">
        <v>93</v>
      </c>
      <c r="D24" s="109" t="s">
        <v>91</v>
      </c>
      <c r="E24" s="71" t="s">
        <v>55</v>
      </c>
      <c r="F24" s="73"/>
      <c r="G24" s="198" t="s">
        <v>53</v>
      </c>
      <c r="H24" s="129">
        <v>0</v>
      </c>
      <c r="I24" s="129">
        <v>0</v>
      </c>
      <c r="J24" s="129">
        <v>0</v>
      </c>
      <c r="K24" s="129">
        <v>0</v>
      </c>
      <c r="L24" s="129">
        <v>0</v>
      </c>
      <c r="M24" s="129">
        <v>0</v>
      </c>
      <c r="N24" s="129">
        <v>0</v>
      </c>
      <c r="O24" s="129">
        <v>0</v>
      </c>
      <c r="P24" s="129">
        <v>0</v>
      </c>
      <c r="Q24" s="129">
        <v>0</v>
      </c>
      <c r="R24" s="129">
        <v>0</v>
      </c>
      <c r="S24" s="129">
        <v>0</v>
      </c>
      <c r="T24" s="129">
        <v>0</v>
      </c>
      <c r="U24" s="129">
        <v>0</v>
      </c>
      <c r="V24" s="129">
        <v>0</v>
      </c>
      <c r="W24" s="129">
        <v>0</v>
      </c>
      <c r="X24" s="129">
        <v>0</v>
      </c>
      <c r="Y24" s="129">
        <v>0</v>
      </c>
      <c r="Z24" s="129">
        <v>0</v>
      </c>
      <c r="AA24" s="129">
        <v>0</v>
      </c>
      <c r="AB24" s="129">
        <v>0</v>
      </c>
      <c r="AC24" s="129">
        <v>0</v>
      </c>
      <c r="AD24" s="129">
        <v>0</v>
      </c>
      <c r="AE24" s="129">
        <v>0</v>
      </c>
      <c r="AF24" s="129">
        <v>0</v>
      </c>
      <c r="AG24" s="129">
        <v>0</v>
      </c>
      <c r="AH24" s="129">
        <v>0</v>
      </c>
      <c r="AI24" s="129">
        <v>0</v>
      </c>
      <c r="AJ24" s="129">
        <v>0</v>
      </c>
      <c r="AK24" s="129">
        <v>0</v>
      </c>
      <c r="AL24" s="129">
        <v>0</v>
      </c>
    </row>
    <row r="25" spans="2:38" x14ac:dyDescent="0.3">
      <c r="B25" s="195">
        <v>1.17</v>
      </c>
      <c r="C25" s="196" t="s">
        <v>94</v>
      </c>
      <c r="D25" s="109" t="s">
        <v>91</v>
      </c>
      <c r="E25" s="71" t="s">
        <v>55</v>
      </c>
      <c r="F25" s="73"/>
      <c r="G25" s="198" t="s">
        <v>53</v>
      </c>
      <c r="H25" s="129">
        <v>0</v>
      </c>
      <c r="I25" s="129">
        <v>0</v>
      </c>
      <c r="J25" s="129">
        <v>0</v>
      </c>
      <c r="K25" s="129">
        <v>0</v>
      </c>
      <c r="L25" s="129">
        <v>0</v>
      </c>
      <c r="M25" s="129">
        <v>0</v>
      </c>
      <c r="N25" s="129">
        <v>0</v>
      </c>
      <c r="O25" s="129">
        <v>0</v>
      </c>
      <c r="P25" s="129">
        <v>0</v>
      </c>
      <c r="Q25" s="129">
        <v>0</v>
      </c>
      <c r="R25" s="129">
        <v>0</v>
      </c>
      <c r="S25" s="129">
        <v>0</v>
      </c>
      <c r="T25" s="129">
        <v>0</v>
      </c>
      <c r="U25" s="129">
        <v>0</v>
      </c>
      <c r="V25" s="129">
        <v>0</v>
      </c>
      <c r="W25" s="129">
        <v>0</v>
      </c>
      <c r="X25" s="129">
        <v>0</v>
      </c>
      <c r="Y25" s="129">
        <v>0</v>
      </c>
      <c r="Z25" s="129">
        <v>0</v>
      </c>
      <c r="AA25" s="129">
        <v>0</v>
      </c>
      <c r="AB25" s="129">
        <v>0</v>
      </c>
      <c r="AC25" s="129">
        <v>0</v>
      </c>
      <c r="AD25" s="129">
        <v>0</v>
      </c>
      <c r="AE25" s="129">
        <v>0</v>
      </c>
      <c r="AF25" s="129">
        <v>0</v>
      </c>
      <c r="AG25" s="129">
        <v>0</v>
      </c>
      <c r="AH25" s="129">
        <v>0</v>
      </c>
      <c r="AI25" s="129">
        <v>0</v>
      </c>
      <c r="AJ25" s="129">
        <v>0</v>
      </c>
      <c r="AK25" s="129">
        <v>0</v>
      </c>
      <c r="AL25" s="129">
        <v>0</v>
      </c>
    </row>
    <row r="26" spans="2:38" x14ac:dyDescent="0.3">
      <c r="B26" s="195">
        <v>1.18</v>
      </c>
      <c r="C26" s="196" t="s">
        <v>95</v>
      </c>
      <c r="D26" s="109" t="s">
        <v>91</v>
      </c>
      <c r="E26" s="71" t="s">
        <v>55</v>
      </c>
      <c r="F26" s="73"/>
      <c r="G26" s="198" t="s">
        <v>53</v>
      </c>
      <c r="H26" s="129">
        <v>0</v>
      </c>
      <c r="I26" s="129">
        <v>0</v>
      </c>
      <c r="J26" s="129">
        <v>0</v>
      </c>
      <c r="K26" s="129">
        <v>0</v>
      </c>
      <c r="L26" s="129">
        <v>0</v>
      </c>
      <c r="M26" s="129">
        <v>0</v>
      </c>
      <c r="N26" s="129">
        <v>0</v>
      </c>
      <c r="O26" s="129">
        <v>0</v>
      </c>
      <c r="P26" s="129">
        <v>0</v>
      </c>
      <c r="Q26" s="129">
        <v>0</v>
      </c>
      <c r="R26" s="129">
        <v>0</v>
      </c>
      <c r="S26" s="129">
        <v>0</v>
      </c>
      <c r="T26" s="129">
        <v>0</v>
      </c>
      <c r="U26" s="129">
        <v>0</v>
      </c>
      <c r="V26" s="129">
        <v>0</v>
      </c>
      <c r="W26" s="129">
        <v>0</v>
      </c>
      <c r="X26" s="129">
        <v>0</v>
      </c>
      <c r="Y26" s="129">
        <v>0</v>
      </c>
      <c r="Z26" s="129">
        <v>0</v>
      </c>
      <c r="AA26" s="129">
        <v>0</v>
      </c>
      <c r="AB26" s="129">
        <v>0</v>
      </c>
      <c r="AC26" s="129">
        <v>0</v>
      </c>
      <c r="AD26" s="129">
        <v>0</v>
      </c>
      <c r="AE26" s="129">
        <v>0</v>
      </c>
      <c r="AF26" s="129">
        <v>0</v>
      </c>
      <c r="AG26" s="129">
        <v>0</v>
      </c>
      <c r="AH26" s="129">
        <v>0</v>
      </c>
      <c r="AI26" s="129">
        <v>0</v>
      </c>
      <c r="AJ26" s="129">
        <v>0</v>
      </c>
      <c r="AK26" s="129">
        <v>0</v>
      </c>
      <c r="AL26" s="129">
        <v>0</v>
      </c>
    </row>
    <row r="27" spans="2:38" x14ac:dyDescent="0.3">
      <c r="B27" s="195">
        <v>1.19</v>
      </c>
      <c r="C27" s="196" t="s">
        <v>96</v>
      </c>
      <c r="D27" s="109" t="s">
        <v>91</v>
      </c>
      <c r="E27" s="71" t="s">
        <v>55</v>
      </c>
      <c r="F27" s="73"/>
      <c r="G27" s="198" t="s">
        <v>53</v>
      </c>
      <c r="H27" s="129">
        <v>0</v>
      </c>
      <c r="I27" s="129">
        <v>0</v>
      </c>
      <c r="J27" s="129">
        <v>0</v>
      </c>
      <c r="K27" s="129">
        <v>0</v>
      </c>
      <c r="L27" s="129">
        <v>0</v>
      </c>
      <c r="M27" s="129">
        <v>0</v>
      </c>
      <c r="N27" s="129">
        <v>0</v>
      </c>
      <c r="O27" s="129">
        <v>0</v>
      </c>
      <c r="P27" s="129">
        <v>0</v>
      </c>
      <c r="Q27" s="129">
        <v>0</v>
      </c>
      <c r="R27" s="129">
        <v>0</v>
      </c>
      <c r="S27" s="129">
        <v>0</v>
      </c>
      <c r="T27" s="129">
        <v>0</v>
      </c>
      <c r="U27" s="129">
        <v>0</v>
      </c>
      <c r="V27" s="129">
        <v>0</v>
      </c>
      <c r="W27" s="129">
        <v>0</v>
      </c>
      <c r="X27" s="129">
        <v>0</v>
      </c>
      <c r="Y27" s="129">
        <v>0</v>
      </c>
      <c r="Z27" s="129">
        <v>0</v>
      </c>
      <c r="AA27" s="129">
        <v>0</v>
      </c>
      <c r="AB27" s="129">
        <v>0</v>
      </c>
      <c r="AC27" s="129">
        <v>0</v>
      </c>
      <c r="AD27" s="129">
        <v>0</v>
      </c>
      <c r="AE27" s="129">
        <v>0</v>
      </c>
      <c r="AF27" s="129">
        <v>0</v>
      </c>
      <c r="AG27" s="129">
        <v>0</v>
      </c>
      <c r="AH27" s="129">
        <v>0</v>
      </c>
      <c r="AI27" s="129">
        <v>0</v>
      </c>
      <c r="AJ27" s="129">
        <v>0</v>
      </c>
      <c r="AK27" s="129">
        <v>0</v>
      </c>
      <c r="AL27" s="129">
        <v>0</v>
      </c>
    </row>
    <row r="28" spans="2:38" ht="15" thickBot="1" x14ac:dyDescent="0.35">
      <c r="B28" s="195">
        <v>1.2</v>
      </c>
      <c r="C28" s="196" t="s">
        <v>97</v>
      </c>
      <c r="D28" s="110" t="s">
        <v>91</v>
      </c>
      <c r="E28" s="71" t="s">
        <v>55</v>
      </c>
      <c r="F28" s="73"/>
      <c r="G28" s="198" t="s">
        <v>53</v>
      </c>
      <c r="H28" s="129">
        <v>0</v>
      </c>
      <c r="I28" s="129">
        <v>0</v>
      </c>
      <c r="J28" s="129">
        <v>0</v>
      </c>
      <c r="K28" s="129">
        <v>0</v>
      </c>
      <c r="L28" s="129">
        <v>0</v>
      </c>
      <c r="M28" s="129">
        <v>0</v>
      </c>
      <c r="N28" s="129">
        <v>0</v>
      </c>
      <c r="O28" s="129">
        <v>0</v>
      </c>
      <c r="P28" s="129">
        <v>0</v>
      </c>
      <c r="Q28" s="129">
        <v>0</v>
      </c>
      <c r="R28" s="129">
        <v>0</v>
      </c>
      <c r="S28" s="129">
        <v>0</v>
      </c>
      <c r="T28" s="129">
        <v>0</v>
      </c>
      <c r="U28" s="129">
        <v>0</v>
      </c>
      <c r="V28" s="129">
        <v>0</v>
      </c>
      <c r="W28" s="129">
        <v>0</v>
      </c>
      <c r="X28" s="129">
        <v>0</v>
      </c>
      <c r="Y28" s="129">
        <v>0</v>
      </c>
      <c r="Z28" s="129">
        <v>0</v>
      </c>
      <c r="AA28" s="129">
        <v>0</v>
      </c>
      <c r="AB28" s="129">
        <v>0</v>
      </c>
      <c r="AC28" s="129">
        <v>0</v>
      </c>
      <c r="AD28" s="129">
        <v>0</v>
      </c>
      <c r="AE28" s="129">
        <v>0</v>
      </c>
      <c r="AF28" s="129">
        <v>0</v>
      </c>
      <c r="AG28" s="129">
        <v>0</v>
      </c>
      <c r="AH28" s="129">
        <v>0</v>
      </c>
      <c r="AI28" s="129">
        <v>0</v>
      </c>
      <c r="AJ28" s="129">
        <v>0</v>
      </c>
      <c r="AK28" s="129">
        <v>0</v>
      </c>
      <c r="AL28" s="129">
        <v>0</v>
      </c>
    </row>
    <row r="29" spans="2:38" ht="15" thickBot="1" x14ac:dyDescent="0.35">
      <c r="B29" s="199"/>
      <c r="C29" s="200" t="s">
        <v>68</v>
      </c>
      <c r="D29" s="201"/>
      <c r="E29" s="202"/>
      <c r="F29" s="203"/>
      <c r="G29" s="204" t="s">
        <v>53</v>
      </c>
      <c r="H29" s="205">
        <f>SUM(H9:H28)</f>
        <v>0</v>
      </c>
      <c r="I29" s="205">
        <f t="shared" ref="I29:AL29" si="1">SUM(I9:I28)</f>
        <v>0</v>
      </c>
      <c r="J29" s="205">
        <f t="shared" si="1"/>
        <v>0</v>
      </c>
      <c r="K29" s="205">
        <f t="shared" si="1"/>
        <v>0</v>
      </c>
      <c r="L29" s="205">
        <f t="shared" si="1"/>
        <v>0</v>
      </c>
      <c r="M29" s="205">
        <f t="shared" si="1"/>
        <v>0</v>
      </c>
      <c r="N29" s="205">
        <f t="shared" si="1"/>
        <v>0</v>
      </c>
      <c r="O29" s="205">
        <f t="shared" si="1"/>
        <v>0</v>
      </c>
      <c r="P29" s="205">
        <f t="shared" si="1"/>
        <v>0</v>
      </c>
      <c r="Q29" s="205">
        <f t="shared" si="1"/>
        <v>0</v>
      </c>
      <c r="R29" s="205">
        <f t="shared" si="1"/>
        <v>0</v>
      </c>
      <c r="S29" s="205">
        <f t="shared" si="1"/>
        <v>0</v>
      </c>
      <c r="T29" s="205">
        <f t="shared" si="1"/>
        <v>0</v>
      </c>
      <c r="U29" s="205">
        <f t="shared" si="1"/>
        <v>0</v>
      </c>
      <c r="V29" s="205">
        <f t="shared" si="1"/>
        <v>0</v>
      </c>
      <c r="W29" s="205">
        <f t="shared" si="1"/>
        <v>0</v>
      </c>
      <c r="X29" s="205">
        <f t="shared" si="1"/>
        <v>0</v>
      </c>
      <c r="Y29" s="205">
        <f t="shared" si="1"/>
        <v>0</v>
      </c>
      <c r="Z29" s="205">
        <f t="shared" si="1"/>
        <v>0</v>
      </c>
      <c r="AA29" s="205">
        <f t="shared" si="1"/>
        <v>0</v>
      </c>
      <c r="AB29" s="205">
        <f t="shared" si="1"/>
        <v>0</v>
      </c>
      <c r="AC29" s="205">
        <f t="shared" si="1"/>
        <v>0</v>
      </c>
      <c r="AD29" s="205">
        <f t="shared" si="1"/>
        <v>0</v>
      </c>
      <c r="AE29" s="205">
        <f t="shared" si="1"/>
        <v>0</v>
      </c>
      <c r="AF29" s="205">
        <f t="shared" si="1"/>
        <v>0</v>
      </c>
      <c r="AG29" s="205">
        <f t="shared" si="1"/>
        <v>0</v>
      </c>
      <c r="AH29" s="205">
        <f t="shared" si="1"/>
        <v>0</v>
      </c>
      <c r="AI29" s="205">
        <f t="shared" si="1"/>
        <v>0</v>
      </c>
      <c r="AJ29" s="205">
        <f t="shared" si="1"/>
        <v>0</v>
      </c>
      <c r="AK29" s="205">
        <f t="shared" si="1"/>
        <v>0</v>
      </c>
      <c r="AL29" s="205">
        <f t="shared" si="1"/>
        <v>0</v>
      </c>
    </row>
    <row r="30" spans="2:38" ht="15" thickBot="1" x14ac:dyDescent="0.35">
      <c r="B30" s="206"/>
      <c r="C30" s="196"/>
      <c r="D30" s="196"/>
      <c r="E30" s="207"/>
      <c r="F30" s="198"/>
      <c r="G30" s="19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row>
    <row r="31" spans="2:38" ht="29.4" thickBot="1" x14ac:dyDescent="0.35">
      <c r="B31" s="206"/>
      <c r="C31" s="196"/>
      <c r="D31" s="196"/>
      <c r="E31" s="207"/>
      <c r="F31" s="198"/>
      <c r="G31" s="180" t="s">
        <v>231</v>
      </c>
      <c r="H31" s="181" t="str">
        <f t="shared" ref="H31:AL31" si="2">IF(H$54=H$198,"OK","Error")</f>
        <v>OK</v>
      </c>
      <c r="I31" s="181" t="str">
        <f t="shared" si="2"/>
        <v>OK</v>
      </c>
      <c r="J31" s="181" t="str">
        <f t="shared" si="2"/>
        <v>OK</v>
      </c>
      <c r="K31" s="181" t="str">
        <f t="shared" si="2"/>
        <v>OK</v>
      </c>
      <c r="L31" s="181" t="str">
        <f t="shared" si="2"/>
        <v>OK</v>
      </c>
      <c r="M31" s="181" t="str">
        <f t="shared" si="2"/>
        <v>OK</v>
      </c>
      <c r="N31" s="181" t="str">
        <f t="shared" si="2"/>
        <v>OK</v>
      </c>
      <c r="O31" s="181" t="str">
        <f t="shared" si="2"/>
        <v>OK</v>
      </c>
      <c r="P31" s="181" t="str">
        <f t="shared" si="2"/>
        <v>OK</v>
      </c>
      <c r="Q31" s="181" t="str">
        <f t="shared" si="2"/>
        <v>OK</v>
      </c>
      <c r="R31" s="181" t="str">
        <f t="shared" si="2"/>
        <v>OK</v>
      </c>
      <c r="S31" s="181" t="str">
        <f t="shared" si="2"/>
        <v>OK</v>
      </c>
      <c r="T31" s="181" t="str">
        <f t="shared" si="2"/>
        <v>OK</v>
      </c>
      <c r="U31" s="181" t="str">
        <f t="shared" si="2"/>
        <v>OK</v>
      </c>
      <c r="V31" s="181" t="str">
        <f t="shared" si="2"/>
        <v>OK</v>
      </c>
      <c r="W31" s="181" t="str">
        <f t="shared" si="2"/>
        <v>OK</v>
      </c>
      <c r="X31" s="181" t="str">
        <f t="shared" si="2"/>
        <v>OK</v>
      </c>
      <c r="Y31" s="181" t="str">
        <f t="shared" si="2"/>
        <v>OK</v>
      </c>
      <c r="Z31" s="181" t="str">
        <f t="shared" si="2"/>
        <v>OK</v>
      </c>
      <c r="AA31" s="181" t="str">
        <f t="shared" si="2"/>
        <v>OK</v>
      </c>
      <c r="AB31" s="181" t="str">
        <f t="shared" si="2"/>
        <v>OK</v>
      </c>
      <c r="AC31" s="181" t="str">
        <f t="shared" si="2"/>
        <v>OK</v>
      </c>
      <c r="AD31" s="181" t="str">
        <f t="shared" si="2"/>
        <v>OK</v>
      </c>
      <c r="AE31" s="181" t="str">
        <f t="shared" si="2"/>
        <v>OK</v>
      </c>
      <c r="AF31" s="181" t="str">
        <f t="shared" si="2"/>
        <v>OK</v>
      </c>
      <c r="AG31" s="181" t="str">
        <f t="shared" si="2"/>
        <v>OK</v>
      </c>
      <c r="AH31" s="181" t="str">
        <f t="shared" si="2"/>
        <v>OK</v>
      </c>
      <c r="AI31" s="181" t="str">
        <f t="shared" si="2"/>
        <v>OK</v>
      </c>
      <c r="AJ31" s="181" t="str">
        <f t="shared" si="2"/>
        <v>OK</v>
      </c>
      <c r="AK31" s="181" t="str">
        <f t="shared" si="2"/>
        <v>OK</v>
      </c>
      <c r="AL31" s="181" t="str">
        <f t="shared" si="2"/>
        <v>OK</v>
      </c>
    </row>
    <row r="32" spans="2:38" x14ac:dyDescent="0.3">
      <c r="B32" s="206"/>
      <c r="C32" s="196"/>
      <c r="D32" s="196"/>
      <c r="E32" s="207"/>
      <c r="F32" s="198"/>
      <c r="G32" s="198"/>
      <c r="H32" s="188" t="s">
        <v>20</v>
      </c>
      <c r="I32" s="188" t="s">
        <v>21</v>
      </c>
      <c r="J32" s="188" t="s">
        <v>22</v>
      </c>
      <c r="K32" s="188" t="s">
        <v>23</v>
      </c>
      <c r="L32" s="188" t="s">
        <v>24</v>
      </c>
      <c r="M32" s="188" t="s">
        <v>25</v>
      </c>
      <c r="N32" s="188" t="s">
        <v>26</v>
      </c>
      <c r="O32" s="188" t="s">
        <v>27</v>
      </c>
      <c r="P32" s="188" t="s">
        <v>28</v>
      </c>
      <c r="Q32" s="188" t="s">
        <v>29</v>
      </c>
      <c r="R32" s="188" t="s">
        <v>30</v>
      </c>
      <c r="S32" s="188" t="s">
        <v>31</v>
      </c>
      <c r="T32" s="188" t="s">
        <v>32</v>
      </c>
      <c r="U32" s="188" t="s">
        <v>33</v>
      </c>
      <c r="V32" s="188" t="s">
        <v>34</v>
      </c>
      <c r="W32" s="188" t="s">
        <v>35</v>
      </c>
      <c r="X32" s="188" t="s">
        <v>36</v>
      </c>
      <c r="Y32" s="188" t="s">
        <v>37</v>
      </c>
      <c r="Z32" s="188" t="s">
        <v>38</v>
      </c>
      <c r="AA32" s="188" t="s">
        <v>39</v>
      </c>
      <c r="AB32" s="188" t="s">
        <v>40</v>
      </c>
      <c r="AC32" s="188" t="s">
        <v>41</v>
      </c>
      <c r="AD32" s="188" t="s">
        <v>42</v>
      </c>
      <c r="AE32" s="188" t="s">
        <v>43</v>
      </c>
      <c r="AF32" s="188" t="s">
        <v>44</v>
      </c>
      <c r="AG32" s="188" t="s">
        <v>45</v>
      </c>
      <c r="AH32" s="188" t="s">
        <v>46</v>
      </c>
      <c r="AI32" s="188" t="s">
        <v>47</v>
      </c>
      <c r="AJ32" s="188" t="s">
        <v>48</v>
      </c>
      <c r="AK32" s="188" t="s">
        <v>49</v>
      </c>
      <c r="AL32" s="188" t="s">
        <v>84</v>
      </c>
    </row>
    <row r="33" spans="1:38" x14ac:dyDescent="0.3">
      <c r="A33" s="137"/>
      <c r="B33" s="190">
        <v>2</v>
      </c>
      <c r="C33" s="144" t="s">
        <v>167</v>
      </c>
      <c r="D33" s="144"/>
      <c r="E33" s="209"/>
      <c r="F33" s="192"/>
      <c r="G33" s="193"/>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row>
    <row r="34" spans="1:38" x14ac:dyDescent="0.3">
      <c r="B34" s="195">
        <v>2.0099999999999998</v>
      </c>
      <c r="C34" s="196" t="s">
        <v>52</v>
      </c>
      <c r="D34" s="197" t="s">
        <v>277</v>
      </c>
      <c r="E34" s="71" t="s">
        <v>55</v>
      </c>
      <c r="F34" s="72"/>
      <c r="G34" s="198" t="s">
        <v>53</v>
      </c>
      <c r="H34" s="129">
        <v>0</v>
      </c>
      <c r="I34" s="129">
        <v>0</v>
      </c>
      <c r="J34" s="129">
        <v>0</v>
      </c>
      <c r="K34" s="129">
        <v>0</v>
      </c>
      <c r="L34" s="129">
        <v>0</v>
      </c>
      <c r="M34" s="129">
        <v>0</v>
      </c>
      <c r="N34" s="129">
        <v>0</v>
      </c>
      <c r="O34" s="129">
        <v>0</v>
      </c>
      <c r="P34" s="129">
        <v>0</v>
      </c>
      <c r="Q34" s="129">
        <v>0</v>
      </c>
      <c r="R34" s="129">
        <v>0</v>
      </c>
      <c r="S34" s="129">
        <v>0</v>
      </c>
      <c r="T34" s="129">
        <v>0</v>
      </c>
      <c r="U34" s="129">
        <v>0</v>
      </c>
      <c r="V34" s="129">
        <v>0</v>
      </c>
      <c r="W34" s="129">
        <v>0</v>
      </c>
      <c r="X34" s="129">
        <v>0</v>
      </c>
      <c r="Y34" s="129">
        <v>0</v>
      </c>
      <c r="Z34" s="129">
        <v>0</v>
      </c>
      <c r="AA34" s="129">
        <v>0</v>
      </c>
      <c r="AB34" s="129">
        <v>0</v>
      </c>
      <c r="AC34" s="129">
        <v>0</v>
      </c>
      <c r="AD34" s="129">
        <v>0</v>
      </c>
      <c r="AE34" s="129">
        <v>0</v>
      </c>
      <c r="AF34" s="129">
        <v>0</v>
      </c>
      <c r="AG34" s="129">
        <v>0</v>
      </c>
      <c r="AH34" s="129">
        <v>0</v>
      </c>
      <c r="AI34" s="129">
        <v>0</v>
      </c>
      <c r="AJ34" s="129">
        <v>0</v>
      </c>
      <c r="AK34" s="129">
        <v>0</v>
      </c>
      <c r="AL34" s="129">
        <v>0</v>
      </c>
    </row>
    <row r="35" spans="1:38" x14ac:dyDescent="0.3">
      <c r="B35" s="195">
        <v>2.0199999999999996</v>
      </c>
      <c r="C35" s="196" t="s">
        <v>54</v>
      </c>
      <c r="D35" s="197" t="s">
        <v>278</v>
      </c>
      <c r="E35" s="71" t="s">
        <v>55</v>
      </c>
      <c r="F35" s="73"/>
      <c r="G35" s="198" t="s">
        <v>53</v>
      </c>
      <c r="H35" s="129">
        <v>0</v>
      </c>
      <c r="I35" s="129">
        <v>0</v>
      </c>
      <c r="J35" s="129">
        <v>0</v>
      </c>
      <c r="K35" s="129">
        <v>0</v>
      </c>
      <c r="L35" s="129">
        <v>0</v>
      </c>
      <c r="M35" s="129">
        <v>0</v>
      </c>
      <c r="N35" s="129">
        <v>0</v>
      </c>
      <c r="O35" s="129">
        <v>0</v>
      </c>
      <c r="P35" s="129">
        <v>0</v>
      </c>
      <c r="Q35" s="129">
        <v>0</v>
      </c>
      <c r="R35" s="129">
        <v>0</v>
      </c>
      <c r="S35" s="129">
        <v>0</v>
      </c>
      <c r="T35" s="129">
        <v>0</v>
      </c>
      <c r="U35" s="129">
        <v>0</v>
      </c>
      <c r="V35" s="129">
        <v>0</v>
      </c>
      <c r="W35" s="129">
        <v>0</v>
      </c>
      <c r="X35" s="129">
        <v>0</v>
      </c>
      <c r="Y35" s="129">
        <v>0</v>
      </c>
      <c r="Z35" s="129">
        <v>0</v>
      </c>
      <c r="AA35" s="129">
        <v>0</v>
      </c>
      <c r="AB35" s="129">
        <v>0</v>
      </c>
      <c r="AC35" s="129">
        <v>0</v>
      </c>
      <c r="AD35" s="129">
        <v>0</v>
      </c>
      <c r="AE35" s="129">
        <v>0</v>
      </c>
      <c r="AF35" s="129">
        <v>0</v>
      </c>
      <c r="AG35" s="129">
        <v>0</v>
      </c>
      <c r="AH35" s="129">
        <v>0</v>
      </c>
      <c r="AI35" s="129">
        <v>0</v>
      </c>
      <c r="AJ35" s="129">
        <v>0</v>
      </c>
      <c r="AK35" s="129">
        <v>0</v>
      </c>
      <c r="AL35" s="129">
        <v>0</v>
      </c>
    </row>
    <row r="36" spans="1:38" x14ac:dyDescent="0.3">
      <c r="B36" s="195">
        <v>2.0299999999999998</v>
      </c>
      <c r="C36" s="196" t="s">
        <v>56</v>
      </c>
      <c r="D36" s="197" t="s">
        <v>279</v>
      </c>
      <c r="E36" s="71" t="s">
        <v>55</v>
      </c>
      <c r="F36" s="73"/>
      <c r="G36" s="198" t="s">
        <v>53</v>
      </c>
      <c r="H36" s="129">
        <v>0</v>
      </c>
      <c r="I36" s="129">
        <v>0</v>
      </c>
      <c r="J36" s="129">
        <v>0</v>
      </c>
      <c r="K36" s="129">
        <v>0</v>
      </c>
      <c r="L36" s="129">
        <v>0</v>
      </c>
      <c r="M36" s="129">
        <v>0</v>
      </c>
      <c r="N36" s="129">
        <v>0</v>
      </c>
      <c r="O36" s="129">
        <v>0</v>
      </c>
      <c r="P36" s="129">
        <v>0</v>
      </c>
      <c r="Q36" s="129">
        <v>0</v>
      </c>
      <c r="R36" s="129">
        <v>0</v>
      </c>
      <c r="S36" s="129">
        <v>0</v>
      </c>
      <c r="T36" s="129">
        <v>0</v>
      </c>
      <c r="U36" s="129">
        <v>0</v>
      </c>
      <c r="V36" s="129">
        <v>0</v>
      </c>
      <c r="W36" s="129">
        <v>0</v>
      </c>
      <c r="X36" s="129">
        <v>0</v>
      </c>
      <c r="Y36" s="129">
        <v>0</v>
      </c>
      <c r="Z36" s="129">
        <v>0</v>
      </c>
      <c r="AA36" s="129">
        <v>0</v>
      </c>
      <c r="AB36" s="129">
        <v>0</v>
      </c>
      <c r="AC36" s="129">
        <v>0</v>
      </c>
      <c r="AD36" s="129">
        <v>0</v>
      </c>
      <c r="AE36" s="129">
        <v>0</v>
      </c>
      <c r="AF36" s="129">
        <v>0</v>
      </c>
      <c r="AG36" s="129">
        <v>0</v>
      </c>
      <c r="AH36" s="129">
        <v>0</v>
      </c>
      <c r="AI36" s="129">
        <v>0</v>
      </c>
      <c r="AJ36" s="129">
        <v>0</v>
      </c>
      <c r="AK36" s="129">
        <v>0</v>
      </c>
      <c r="AL36" s="129">
        <v>0</v>
      </c>
    </row>
    <row r="37" spans="1:38" x14ac:dyDescent="0.3">
      <c r="B37" s="195">
        <v>2.04</v>
      </c>
      <c r="C37" s="196" t="s">
        <v>57</v>
      </c>
      <c r="D37" s="197" t="s">
        <v>274</v>
      </c>
      <c r="E37" s="71" t="s">
        <v>55</v>
      </c>
      <c r="F37" s="73"/>
      <c r="G37" s="198" t="s">
        <v>53</v>
      </c>
      <c r="H37" s="129">
        <v>0</v>
      </c>
      <c r="I37" s="129">
        <v>0</v>
      </c>
      <c r="J37" s="129">
        <v>0</v>
      </c>
      <c r="K37" s="129">
        <v>0</v>
      </c>
      <c r="L37" s="129">
        <v>0</v>
      </c>
      <c r="M37" s="129">
        <v>0</v>
      </c>
      <c r="N37" s="129">
        <v>0</v>
      </c>
      <c r="O37" s="129">
        <v>0</v>
      </c>
      <c r="P37" s="129">
        <v>0</v>
      </c>
      <c r="Q37" s="129">
        <v>0</v>
      </c>
      <c r="R37" s="129">
        <v>0</v>
      </c>
      <c r="S37" s="129">
        <v>0</v>
      </c>
      <c r="T37" s="129">
        <v>0</v>
      </c>
      <c r="U37" s="129">
        <v>0</v>
      </c>
      <c r="V37" s="129">
        <v>0</v>
      </c>
      <c r="W37" s="129">
        <v>0</v>
      </c>
      <c r="X37" s="129">
        <v>0</v>
      </c>
      <c r="Y37" s="129">
        <v>0</v>
      </c>
      <c r="Z37" s="129">
        <v>0</v>
      </c>
      <c r="AA37" s="129">
        <v>0</v>
      </c>
      <c r="AB37" s="129">
        <v>0</v>
      </c>
      <c r="AC37" s="129">
        <v>0</v>
      </c>
      <c r="AD37" s="129">
        <v>0</v>
      </c>
      <c r="AE37" s="129">
        <v>0</v>
      </c>
      <c r="AF37" s="129">
        <v>0</v>
      </c>
      <c r="AG37" s="129">
        <v>0</v>
      </c>
      <c r="AH37" s="129">
        <v>0</v>
      </c>
      <c r="AI37" s="129">
        <v>0</v>
      </c>
      <c r="AJ37" s="129">
        <v>0</v>
      </c>
      <c r="AK37" s="129">
        <v>0</v>
      </c>
      <c r="AL37" s="129">
        <v>0</v>
      </c>
    </row>
    <row r="38" spans="1:38" x14ac:dyDescent="0.3">
      <c r="B38" s="195">
        <v>2.0499999999999998</v>
      </c>
      <c r="C38" s="196" t="s">
        <v>58</v>
      </c>
      <c r="D38" s="197" t="s">
        <v>275</v>
      </c>
      <c r="E38" s="71" t="s">
        <v>55</v>
      </c>
      <c r="F38" s="73"/>
      <c r="G38" s="198" t="s">
        <v>53</v>
      </c>
      <c r="H38" s="129">
        <v>0</v>
      </c>
      <c r="I38" s="129">
        <v>0</v>
      </c>
      <c r="J38" s="129">
        <v>0</v>
      </c>
      <c r="K38" s="129">
        <v>0</v>
      </c>
      <c r="L38" s="129">
        <v>0</v>
      </c>
      <c r="M38" s="129">
        <v>0</v>
      </c>
      <c r="N38" s="129">
        <v>0</v>
      </c>
      <c r="O38" s="129">
        <v>0</v>
      </c>
      <c r="P38" s="129">
        <v>0</v>
      </c>
      <c r="Q38" s="129">
        <v>0</v>
      </c>
      <c r="R38" s="129">
        <v>0</v>
      </c>
      <c r="S38" s="129">
        <v>0</v>
      </c>
      <c r="T38" s="129">
        <v>0</v>
      </c>
      <c r="U38" s="129">
        <v>0</v>
      </c>
      <c r="V38" s="129">
        <v>0</v>
      </c>
      <c r="W38" s="129">
        <v>0</v>
      </c>
      <c r="X38" s="129">
        <v>0</v>
      </c>
      <c r="Y38" s="129">
        <v>0</v>
      </c>
      <c r="Z38" s="129">
        <v>0</v>
      </c>
      <c r="AA38" s="129">
        <v>0</v>
      </c>
      <c r="AB38" s="129">
        <v>0</v>
      </c>
      <c r="AC38" s="129">
        <v>0</v>
      </c>
      <c r="AD38" s="129">
        <v>0</v>
      </c>
      <c r="AE38" s="129">
        <v>0</v>
      </c>
      <c r="AF38" s="129">
        <v>0</v>
      </c>
      <c r="AG38" s="129">
        <v>0</v>
      </c>
      <c r="AH38" s="129">
        <v>0</v>
      </c>
      <c r="AI38" s="129">
        <v>0</v>
      </c>
      <c r="AJ38" s="129">
        <v>0</v>
      </c>
      <c r="AK38" s="129">
        <v>0</v>
      </c>
      <c r="AL38" s="129">
        <v>0</v>
      </c>
    </row>
    <row r="39" spans="1:38" x14ac:dyDescent="0.3">
      <c r="B39" s="195">
        <v>2.06</v>
      </c>
      <c r="C39" s="196" t="s">
        <v>59</v>
      </c>
      <c r="D39" s="197" t="s">
        <v>276</v>
      </c>
      <c r="E39" s="71" t="s">
        <v>55</v>
      </c>
      <c r="F39" s="73"/>
      <c r="G39" s="198" t="s">
        <v>53</v>
      </c>
      <c r="H39" s="129">
        <v>0</v>
      </c>
      <c r="I39" s="129">
        <v>0</v>
      </c>
      <c r="J39" s="129">
        <v>0</v>
      </c>
      <c r="K39" s="129">
        <v>0</v>
      </c>
      <c r="L39" s="129">
        <v>0</v>
      </c>
      <c r="M39" s="129">
        <v>0</v>
      </c>
      <c r="N39" s="129">
        <v>0</v>
      </c>
      <c r="O39" s="129">
        <v>0</v>
      </c>
      <c r="P39" s="129">
        <v>0</v>
      </c>
      <c r="Q39" s="129">
        <v>0</v>
      </c>
      <c r="R39" s="129">
        <v>0</v>
      </c>
      <c r="S39" s="129">
        <v>0</v>
      </c>
      <c r="T39" s="129">
        <v>0</v>
      </c>
      <c r="U39" s="129">
        <v>0</v>
      </c>
      <c r="V39" s="129">
        <v>0</v>
      </c>
      <c r="W39" s="129">
        <v>0</v>
      </c>
      <c r="X39" s="129">
        <v>0</v>
      </c>
      <c r="Y39" s="129">
        <v>0</v>
      </c>
      <c r="Z39" s="129">
        <v>0</v>
      </c>
      <c r="AA39" s="129">
        <v>0</v>
      </c>
      <c r="AB39" s="129">
        <v>0</v>
      </c>
      <c r="AC39" s="129">
        <v>0</v>
      </c>
      <c r="AD39" s="129">
        <v>0</v>
      </c>
      <c r="AE39" s="129">
        <v>0</v>
      </c>
      <c r="AF39" s="129">
        <v>0</v>
      </c>
      <c r="AG39" s="129">
        <v>0</v>
      </c>
      <c r="AH39" s="129">
        <v>0</v>
      </c>
      <c r="AI39" s="129">
        <v>0</v>
      </c>
      <c r="AJ39" s="129">
        <v>0</v>
      </c>
      <c r="AK39" s="129">
        <v>0</v>
      </c>
      <c r="AL39" s="129">
        <v>0</v>
      </c>
    </row>
    <row r="40" spans="1:38" x14ac:dyDescent="0.3">
      <c r="B40" s="195">
        <v>2.0699999999999998</v>
      </c>
      <c r="C40" s="196" t="s">
        <v>60</v>
      </c>
      <c r="D40" s="109" t="s">
        <v>91</v>
      </c>
      <c r="E40" s="71" t="s">
        <v>55</v>
      </c>
      <c r="F40" s="73"/>
      <c r="G40" s="198" t="s">
        <v>53</v>
      </c>
      <c r="H40" s="129">
        <v>0</v>
      </c>
      <c r="I40" s="129">
        <v>0</v>
      </c>
      <c r="J40" s="129">
        <v>0</v>
      </c>
      <c r="K40" s="129">
        <v>0</v>
      </c>
      <c r="L40" s="129">
        <v>0</v>
      </c>
      <c r="M40" s="129">
        <v>0</v>
      </c>
      <c r="N40" s="129">
        <v>0</v>
      </c>
      <c r="O40" s="129">
        <v>0</v>
      </c>
      <c r="P40" s="129">
        <v>0</v>
      </c>
      <c r="Q40" s="129">
        <v>0</v>
      </c>
      <c r="R40" s="129">
        <v>0</v>
      </c>
      <c r="S40" s="129">
        <v>0</v>
      </c>
      <c r="T40" s="129">
        <v>0</v>
      </c>
      <c r="U40" s="129">
        <v>0</v>
      </c>
      <c r="V40" s="129">
        <v>0</v>
      </c>
      <c r="W40" s="129">
        <v>0</v>
      </c>
      <c r="X40" s="129">
        <v>0</v>
      </c>
      <c r="Y40" s="129">
        <v>0</v>
      </c>
      <c r="Z40" s="129">
        <v>0</v>
      </c>
      <c r="AA40" s="129">
        <v>0</v>
      </c>
      <c r="AB40" s="129">
        <v>0</v>
      </c>
      <c r="AC40" s="129">
        <v>0</v>
      </c>
      <c r="AD40" s="129">
        <v>0</v>
      </c>
      <c r="AE40" s="129">
        <v>0</v>
      </c>
      <c r="AF40" s="129">
        <v>0</v>
      </c>
      <c r="AG40" s="129">
        <v>0</v>
      </c>
      <c r="AH40" s="129">
        <v>0</v>
      </c>
      <c r="AI40" s="129">
        <v>0</v>
      </c>
      <c r="AJ40" s="129">
        <v>0</v>
      </c>
      <c r="AK40" s="129">
        <v>0</v>
      </c>
      <c r="AL40" s="129">
        <v>0</v>
      </c>
    </row>
    <row r="41" spans="1:38" x14ac:dyDescent="0.3">
      <c r="B41" s="195">
        <v>2.08</v>
      </c>
      <c r="C41" s="196" t="s">
        <v>61</v>
      </c>
      <c r="D41" s="109" t="s">
        <v>91</v>
      </c>
      <c r="E41" s="71" t="s">
        <v>55</v>
      </c>
      <c r="F41" s="73"/>
      <c r="G41" s="198" t="s">
        <v>53</v>
      </c>
      <c r="H41" s="129">
        <v>0</v>
      </c>
      <c r="I41" s="129">
        <v>0</v>
      </c>
      <c r="J41" s="129">
        <v>0</v>
      </c>
      <c r="K41" s="129">
        <v>0</v>
      </c>
      <c r="L41" s="129">
        <v>0</v>
      </c>
      <c r="M41" s="129">
        <v>0</v>
      </c>
      <c r="N41" s="129">
        <v>0</v>
      </c>
      <c r="O41" s="129">
        <v>0</v>
      </c>
      <c r="P41" s="129">
        <v>0</v>
      </c>
      <c r="Q41" s="129">
        <v>0</v>
      </c>
      <c r="R41" s="129">
        <v>0</v>
      </c>
      <c r="S41" s="129">
        <v>0</v>
      </c>
      <c r="T41" s="129">
        <v>0</v>
      </c>
      <c r="U41" s="129">
        <v>0</v>
      </c>
      <c r="V41" s="129">
        <v>0</v>
      </c>
      <c r="W41" s="129">
        <v>0</v>
      </c>
      <c r="X41" s="129">
        <v>0</v>
      </c>
      <c r="Y41" s="129">
        <v>0</v>
      </c>
      <c r="Z41" s="129">
        <v>0</v>
      </c>
      <c r="AA41" s="129">
        <v>0</v>
      </c>
      <c r="AB41" s="129">
        <v>0</v>
      </c>
      <c r="AC41" s="129">
        <v>0</v>
      </c>
      <c r="AD41" s="129">
        <v>0</v>
      </c>
      <c r="AE41" s="129">
        <v>0</v>
      </c>
      <c r="AF41" s="129">
        <v>0</v>
      </c>
      <c r="AG41" s="129">
        <v>0</v>
      </c>
      <c r="AH41" s="129">
        <v>0</v>
      </c>
      <c r="AI41" s="129">
        <v>0</v>
      </c>
      <c r="AJ41" s="129">
        <v>0</v>
      </c>
      <c r="AK41" s="129">
        <v>0</v>
      </c>
      <c r="AL41" s="129">
        <v>0</v>
      </c>
    </row>
    <row r="42" spans="1:38" ht="14.4" customHeight="1" x14ac:dyDescent="0.3">
      <c r="B42" s="195">
        <v>2.09</v>
      </c>
      <c r="C42" s="196" t="s">
        <v>62</v>
      </c>
      <c r="D42" s="109" t="s">
        <v>91</v>
      </c>
      <c r="E42" s="71" t="s">
        <v>55</v>
      </c>
      <c r="F42" s="73"/>
      <c r="G42" s="198" t="s">
        <v>53</v>
      </c>
      <c r="H42" s="129">
        <v>0</v>
      </c>
      <c r="I42" s="129">
        <v>0</v>
      </c>
      <c r="J42" s="129">
        <v>0</v>
      </c>
      <c r="K42" s="129">
        <v>0</v>
      </c>
      <c r="L42" s="129">
        <v>0</v>
      </c>
      <c r="M42" s="129">
        <v>0</v>
      </c>
      <c r="N42" s="129">
        <v>0</v>
      </c>
      <c r="O42" s="129">
        <v>0</v>
      </c>
      <c r="P42" s="129">
        <v>0</v>
      </c>
      <c r="Q42" s="129">
        <v>0</v>
      </c>
      <c r="R42" s="129">
        <v>0</v>
      </c>
      <c r="S42" s="129">
        <v>0</v>
      </c>
      <c r="T42" s="129">
        <v>0</v>
      </c>
      <c r="U42" s="129">
        <v>0</v>
      </c>
      <c r="V42" s="129">
        <v>0</v>
      </c>
      <c r="W42" s="129">
        <v>0</v>
      </c>
      <c r="X42" s="129">
        <v>0</v>
      </c>
      <c r="Y42" s="129">
        <v>0</v>
      </c>
      <c r="Z42" s="129">
        <v>0</v>
      </c>
      <c r="AA42" s="129">
        <v>0</v>
      </c>
      <c r="AB42" s="129">
        <v>0</v>
      </c>
      <c r="AC42" s="129">
        <v>0</v>
      </c>
      <c r="AD42" s="129">
        <v>0</v>
      </c>
      <c r="AE42" s="129">
        <v>0</v>
      </c>
      <c r="AF42" s="129">
        <v>0</v>
      </c>
      <c r="AG42" s="129">
        <v>0</v>
      </c>
      <c r="AH42" s="129">
        <v>0</v>
      </c>
      <c r="AI42" s="129">
        <v>0</v>
      </c>
      <c r="AJ42" s="129">
        <v>0</v>
      </c>
      <c r="AK42" s="129">
        <v>0</v>
      </c>
      <c r="AL42" s="129">
        <v>0</v>
      </c>
    </row>
    <row r="43" spans="1:38" x14ac:dyDescent="0.3">
      <c r="B43" s="195">
        <v>2.1</v>
      </c>
      <c r="C43" s="196" t="s">
        <v>63</v>
      </c>
      <c r="D43" s="109" t="s">
        <v>91</v>
      </c>
      <c r="E43" s="71" t="s">
        <v>55</v>
      </c>
      <c r="F43" s="73"/>
      <c r="G43" s="198" t="s">
        <v>53</v>
      </c>
      <c r="H43" s="129">
        <v>0</v>
      </c>
      <c r="I43" s="129">
        <v>0</v>
      </c>
      <c r="J43" s="129">
        <v>0</v>
      </c>
      <c r="K43" s="129">
        <v>0</v>
      </c>
      <c r="L43" s="129">
        <v>0</v>
      </c>
      <c r="M43" s="129">
        <v>0</v>
      </c>
      <c r="N43" s="129">
        <v>0</v>
      </c>
      <c r="O43" s="129">
        <v>0</v>
      </c>
      <c r="P43" s="129">
        <v>0</v>
      </c>
      <c r="Q43" s="129">
        <v>0</v>
      </c>
      <c r="R43" s="129">
        <v>0</v>
      </c>
      <c r="S43" s="129">
        <v>0</v>
      </c>
      <c r="T43" s="129">
        <v>0</v>
      </c>
      <c r="U43" s="129">
        <v>0</v>
      </c>
      <c r="V43" s="129">
        <v>0</v>
      </c>
      <c r="W43" s="129">
        <v>0</v>
      </c>
      <c r="X43" s="129">
        <v>0</v>
      </c>
      <c r="Y43" s="129">
        <v>0</v>
      </c>
      <c r="Z43" s="129">
        <v>0</v>
      </c>
      <c r="AA43" s="129">
        <v>0</v>
      </c>
      <c r="AB43" s="129">
        <v>0</v>
      </c>
      <c r="AC43" s="129">
        <v>0</v>
      </c>
      <c r="AD43" s="129">
        <v>0</v>
      </c>
      <c r="AE43" s="129">
        <v>0</v>
      </c>
      <c r="AF43" s="129">
        <v>0</v>
      </c>
      <c r="AG43" s="129">
        <v>0</v>
      </c>
      <c r="AH43" s="129">
        <v>0</v>
      </c>
      <c r="AI43" s="129">
        <v>0</v>
      </c>
      <c r="AJ43" s="129">
        <v>0</v>
      </c>
      <c r="AK43" s="129">
        <v>0</v>
      </c>
      <c r="AL43" s="129">
        <v>0</v>
      </c>
    </row>
    <row r="44" spans="1:38" x14ac:dyDescent="0.3">
      <c r="B44" s="195">
        <v>2.11</v>
      </c>
      <c r="C44" s="196" t="s">
        <v>64</v>
      </c>
      <c r="D44" s="109" t="s">
        <v>91</v>
      </c>
      <c r="E44" s="71" t="s">
        <v>55</v>
      </c>
      <c r="F44" s="73"/>
      <c r="G44" s="198" t="s">
        <v>53</v>
      </c>
      <c r="H44" s="129">
        <v>0</v>
      </c>
      <c r="I44" s="129">
        <v>0</v>
      </c>
      <c r="J44" s="129">
        <v>0</v>
      </c>
      <c r="K44" s="129">
        <v>0</v>
      </c>
      <c r="L44" s="129">
        <v>0</v>
      </c>
      <c r="M44" s="129">
        <v>0</v>
      </c>
      <c r="N44" s="129">
        <v>0</v>
      </c>
      <c r="O44" s="129">
        <v>0</v>
      </c>
      <c r="P44" s="129">
        <v>0</v>
      </c>
      <c r="Q44" s="129">
        <v>0</v>
      </c>
      <c r="R44" s="129">
        <v>0</v>
      </c>
      <c r="S44" s="129">
        <v>0</v>
      </c>
      <c r="T44" s="129">
        <v>0</v>
      </c>
      <c r="U44" s="129">
        <v>0</v>
      </c>
      <c r="V44" s="129">
        <v>0</v>
      </c>
      <c r="W44" s="129">
        <v>0</v>
      </c>
      <c r="X44" s="129">
        <v>0</v>
      </c>
      <c r="Y44" s="129">
        <v>0</v>
      </c>
      <c r="Z44" s="129">
        <v>0</v>
      </c>
      <c r="AA44" s="129">
        <v>0</v>
      </c>
      <c r="AB44" s="129">
        <v>0</v>
      </c>
      <c r="AC44" s="129">
        <v>0</v>
      </c>
      <c r="AD44" s="129">
        <v>0</v>
      </c>
      <c r="AE44" s="129">
        <v>0</v>
      </c>
      <c r="AF44" s="129">
        <v>0</v>
      </c>
      <c r="AG44" s="129">
        <v>0</v>
      </c>
      <c r="AH44" s="129">
        <v>0</v>
      </c>
      <c r="AI44" s="129">
        <v>0</v>
      </c>
      <c r="AJ44" s="129">
        <v>0</v>
      </c>
      <c r="AK44" s="129">
        <v>0</v>
      </c>
      <c r="AL44" s="129">
        <v>0</v>
      </c>
    </row>
    <row r="45" spans="1:38" x14ac:dyDescent="0.3">
      <c r="B45" s="195">
        <v>2.12</v>
      </c>
      <c r="C45" s="196" t="s">
        <v>65</v>
      </c>
      <c r="D45" s="109" t="s">
        <v>91</v>
      </c>
      <c r="E45" s="71" t="s">
        <v>55</v>
      </c>
      <c r="F45" s="73"/>
      <c r="G45" s="198" t="s">
        <v>53</v>
      </c>
      <c r="H45" s="129">
        <v>0</v>
      </c>
      <c r="I45" s="129">
        <v>0</v>
      </c>
      <c r="J45" s="129">
        <v>0</v>
      </c>
      <c r="K45" s="129">
        <v>0</v>
      </c>
      <c r="L45" s="129">
        <v>0</v>
      </c>
      <c r="M45" s="129">
        <v>0</v>
      </c>
      <c r="N45" s="129">
        <v>0</v>
      </c>
      <c r="O45" s="129">
        <v>0</v>
      </c>
      <c r="P45" s="129">
        <v>0</v>
      </c>
      <c r="Q45" s="129">
        <v>0</v>
      </c>
      <c r="R45" s="129">
        <v>0</v>
      </c>
      <c r="S45" s="129">
        <v>0</v>
      </c>
      <c r="T45" s="129">
        <v>0</v>
      </c>
      <c r="U45" s="129">
        <v>0</v>
      </c>
      <c r="V45" s="129">
        <v>0</v>
      </c>
      <c r="W45" s="129">
        <v>0</v>
      </c>
      <c r="X45" s="129">
        <v>0</v>
      </c>
      <c r="Y45" s="129">
        <v>0</v>
      </c>
      <c r="Z45" s="129">
        <v>0</v>
      </c>
      <c r="AA45" s="129">
        <v>0</v>
      </c>
      <c r="AB45" s="129">
        <v>0</v>
      </c>
      <c r="AC45" s="129">
        <v>0</v>
      </c>
      <c r="AD45" s="129">
        <v>0</v>
      </c>
      <c r="AE45" s="129">
        <v>0</v>
      </c>
      <c r="AF45" s="129">
        <v>0</v>
      </c>
      <c r="AG45" s="129">
        <v>0</v>
      </c>
      <c r="AH45" s="129">
        <v>0</v>
      </c>
      <c r="AI45" s="129">
        <v>0</v>
      </c>
      <c r="AJ45" s="129">
        <v>0</v>
      </c>
      <c r="AK45" s="129">
        <v>0</v>
      </c>
      <c r="AL45" s="129">
        <v>0</v>
      </c>
    </row>
    <row r="46" spans="1:38" x14ac:dyDescent="0.3">
      <c r="B46" s="195">
        <v>2.13</v>
      </c>
      <c r="C46" s="196" t="s">
        <v>66</v>
      </c>
      <c r="D46" s="109" t="s">
        <v>91</v>
      </c>
      <c r="E46" s="71" t="s">
        <v>55</v>
      </c>
      <c r="F46" s="73"/>
      <c r="G46" s="198" t="s">
        <v>53</v>
      </c>
      <c r="H46" s="129">
        <v>0</v>
      </c>
      <c r="I46" s="129">
        <v>0</v>
      </c>
      <c r="J46" s="129">
        <v>0</v>
      </c>
      <c r="K46" s="129">
        <v>0</v>
      </c>
      <c r="L46" s="129">
        <v>0</v>
      </c>
      <c r="M46" s="129">
        <v>0</v>
      </c>
      <c r="N46" s="129">
        <v>0</v>
      </c>
      <c r="O46" s="129">
        <v>0</v>
      </c>
      <c r="P46" s="129">
        <v>0</v>
      </c>
      <c r="Q46" s="129">
        <v>0</v>
      </c>
      <c r="R46" s="129">
        <v>0</v>
      </c>
      <c r="S46" s="129">
        <v>0</v>
      </c>
      <c r="T46" s="129">
        <v>0</v>
      </c>
      <c r="U46" s="129">
        <v>0</v>
      </c>
      <c r="V46" s="129">
        <v>0</v>
      </c>
      <c r="W46" s="129">
        <v>0</v>
      </c>
      <c r="X46" s="129">
        <v>0</v>
      </c>
      <c r="Y46" s="129">
        <v>0</v>
      </c>
      <c r="Z46" s="129">
        <v>0</v>
      </c>
      <c r="AA46" s="129">
        <v>0</v>
      </c>
      <c r="AB46" s="129">
        <v>0</v>
      </c>
      <c r="AC46" s="129">
        <v>0</v>
      </c>
      <c r="AD46" s="129">
        <v>0</v>
      </c>
      <c r="AE46" s="129">
        <v>0</v>
      </c>
      <c r="AF46" s="129">
        <v>0</v>
      </c>
      <c r="AG46" s="129">
        <v>0</v>
      </c>
      <c r="AH46" s="129">
        <v>0</v>
      </c>
      <c r="AI46" s="129">
        <v>0</v>
      </c>
      <c r="AJ46" s="129">
        <v>0</v>
      </c>
      <c r="AK46" s="129">
        <v>0</v>
      </c>
      <c r="AL46" s="129">
        <v>0</v>
      </c>
    </row>
    <row r="47" spans="1:38" x14ac:dyDescent="0.3">
      <c r="B47" s="195">
        <v>2.14</v>
      </c>
      <c r="C47" s="196" t="s">
        <v>67</v>
      </c>
      <c r="D47" s="109" t="s">
        <v>91</v>
      </c>
      <c r="E47" s="71" t="s">
        <v>55</v>
      </c>
      <c r="F47" s="73"/>
      <c r="G47" s="198" t="s">
        <v>53</v>
      </c>
      <c r="H47" s="129">
        <v>0</v>
      </c>
      <c r="I47" s="129">
        <v>0</v>
      </c>
      <c r="J47" s="129">
        <v>0</v>
      </c>
      <c r="K47" s="129">
        <v>0</v>
      </c>
      <c r="L47" s="129">
        <v>0</v>
      </c>
      <c r="M47" s="129">
        <v>0</v>
      </c>
      <c r="N47" s="129">
        <v>0</v>
      </c>
      <c r="O47" s="129">
        <v>0</v>
      </c>
      <c r="P47" s="129">
        <v>0</v>
      </c>
      <c r="Q47" s="129">
        <v>0</v>
      </c>
      <c r="R47" s="129">
        <v>0</v>
      </c>
      <c r="S47" s="129">
        <v>0</v>
      </c>
      <c r="T47" s="129">
        <v>0</v>
      </c>
      <c r="U47" s="129">
        <v>0</v>
      </c>
      <c r="V47" s="129">
        <v>0</v>
      </c>
      <c r="W47" s="129">
        <v>0</v>
      </c>
      <c r="X47" s="129">
        <v>0</v>
      </c>
      <c r="Y47" s="129">
        <v>0</v>
      </c>
      <c r="Z47" s="129">
        <v>0</v>
      </c>
      <c r="AA47" s="129">
        <v>0</v>
      </c>
      <c r="AB47" s="129">
        <v>0</v>
      </c>
      <c r="AC47" s="129">
        <v>0</v>
      </c>
      <c r="AD47" s="129">
        <v>0</v>
      </c>
      <c r="AE47" s="129">
        <v>0</v>
      </c>
      <c r="AF47" s="129">
        <v>0</v>
      </c>
      <c r="AG47" s="129">
        <v>0</v>
      </c>
      <c r="AH47" s="129">
        <v>0</v>
      </c>
      <c r="AI47" s="129">
        <v>0</v>
      </c>
      <c r="AJ47" s="129">
        <v>0</v>
      </c>
      <c r="AK47" s="129">
        <v>0</v>
      </c>
      <c r="AL47" s="129">
        <v>0</v>
      </c>
    </row>
    <row r="48" spans="1:38" x14ac:dyDescent="0.3">
      <c r="B48" s="195">
        <v>2.15</v>
      </c>
      <c r="C48" s="196" t="s">
        <v>92</v>
      </c>
      <c r="D48" s="109" t="s">
        <v>91</v>
      </c>
      <c r="E48" s="71" t="s">
        <v>55</v>
      </c>
      <c r="F48" s="73"/>
      <c r="G48" s="198" t="s">
        <v>53</v>
      </c>
      <c r="H48" s="129">
        <v>0</v>
      </c>
      <c r="I48" s="129">
        <v>0</v>
      </c>
      <c r="J48" s="129">
        <v>0</v>
      </c>
      <c r="K48" s="129">
        <v>0</v>
      </c>
      <c r="L48" s="129">
        <v>0</v>
      </c>
      <c r="M48" s="129">
        <v>0</v>
      </c>
      <c r="N48" s="129">
        <v>0</v>
      </c>
      <c r="O48" s="129">
        <v>0</v>
      </c>
      <c r="P48" s="129">
        <v>0</v>
      </c>
      <c r="Q48" s="129">
        <v>0</v>
      </c>
      <c r="R48" s="129">
        <v>0</v>
      </c>
      <c r="S48" s="129">
        <v>0</v>
      </c>
      <c r="T48" s="129">
        <v>0</v>
      </c>
      <c r="U48" s="129">
        <v>0</v>
      </c>
      <c r="V48" s="129">
        <v>0</v>
      </c>
      <c r="W48" s="129">
        <v>0</v>
      </c>
      <c r="X48" s="129">
        <v>0</v>
      </c>
      <c r="Y48" s="129">
        <v>0</v>
      </c>
      <c r="Z48" s="129">
        <v>0</v>
      </c>
      <c r="AA48" s="129">
        <v>0</v>
      </c>
      <c r="AB48" s="129">
        <v>0</v>
      </c>
      <c r="AC48" s="129">
        <v>0</v>
      </c>
      <c r="AD48" s="129">
        <v>0</v>
      </c>
      <c r="AE48" s="129">
        <v>0</v>
      </c>
      <c r="AF48" s="129">
        <v>0</v>
      </c>
      <c r="AG48" s="129">
        <v>0</v>
      </c>
      <c r="AH48" s="129">
        <v>0</v>
      </c>
      <c r="AI48" s="129">
        <v>0</v>
      </c>
      <c r="AJ48" s="129">
        <v>0</v>
      </c>
      <c r="AK48" s="129">
        <v>0</v>
      </c>
      <c r="AL48" s="129">
        <v>0</v>
      </c>
    </row>
    <row r="49" spans="1:38" x14ac:dyDescent="0.3">
      <c r="B49" s="195">
        <v>2.16</v>
      </c>
      <c r="C49" s="196" t="s">
        <v>93</v>
      </c>
      <c r="D49" s="109" t="s">
        <v>91</v>
      </c>
      <c r="E49" s="71" t="s">
        <v>55</v>
      </c>
      <c r="F49" s="73"/>
      <c r="G49" s="198" t="s">
        <v>53</v>
      </c>
      <c r="H49" s="129">
        <v>0</v>
      </c>
      <c r="I49" s="129">
        <v>0</v>
      </c>
      <c r="J49" s="129">
        <v>0</v>
      </c>
      <c r="K49" s="129">
        <v>0</v>
      </c>
      <c r="L49" s="129">
        <v>0</v>
      </c>
      <c r="M49" s="129">
        <v>0</v>
      </c>
      <c r="N49" s="129">
        <v>0</v>
      </c>
      <c r="O49" s="129">
        <v>0</v>
      </c>
      <c r="P49" s="129">
        <v>0</v>
      </c>
      <c r="Q49" s="129">
        <v>0</v>
      </c>
      <c r="R49" s="129">
        <v>0</v>
      </c>
      <c r="S49" s="129">
        <v>0</v>
      </c>
      <c r="T49" s="129">
        <v>0</v>
      </c>
      <c r="U49" s="129">
        <v>0</v>
      </c>
      <c r="V49" s="129">
        <v>0</v>
      </c>
      <c r="W49" s="129">
        <v>0</v>
      </c>
      <c r="X49" s="129">
        <v>0</v>
      </c>
      <c r="Y49" s="129">
        <v>0</v>
      </c>
      <c r="Z49" s="129">
        <v>0</v>
      </c>
      <c r="AA49" s="129">
        <v>0</v>
      </c>
      <c r="AB49" s="129">
        <v>0</v>
      </c>
      <c r="AC49" s="129">
        <v>0</v>
      </c>
      <c r="AD49" s="129">
        <v>0</v>
      </c>
      <c r="AE49" s="129">
        <v>0</v>
      </c>
      <c r="AF49" s="129">
        <v>0</v>
      </c>
      <c r="AG49" s="129">
        <v>0</v>
      </c>
      <c r="AH49" s="129">
        <v>0</v>
      </c>
      <c r="AI49" s="129">
        <v>0</v>
      </c>
      <c r="AJ49" s="129">
        <v>0</v>
      </c>
      <c r="AK49" s="129">
        <v>0</v>
      </c>
      <c r="AL49" s="129">
        <v>0</v>
      </c>
    </row>
    <row r="50" spans="1:38" x14ac:dyDescent="0.3">
      <c r="B50" s="195">
        <v>2.17</v>
      </c>
      <c r="C50" s="196" t="s">
        <v>94</v>
      </c>
      <c r="D50" s="109" t="s">
        <v>91</v>
      </c>
      <c r="E50" s="71" t="s">
        <v>55</v>
      </c>
      <c r="F50" s="73"/>
      <c r="G50" s="198" t="s">
        <v>53</v>
      </c>
      <c r="H50" s="129">
        <v>0</v>
      </c>
      <c r="I50" s="129">
        <v>0</v>
      </c>
      <c r="J50" s="129">
        <v>0</v>
      </c>
      <c r="K50" s="129">
        <v>0</v>
      </c>
      <c r="L50" s="129">
        <v>0</v>
      </c>
      <c r="M50" s="129">
        <v>0</v>
      </c>
      <c r="N50" s="129">
        <v>0</v>
      </c>
      <c r="O50" s="129">
        <v>0</v>
      </c>
      <c r="P50" s="129">
        <v>0</v>
      </c>
      <c r="Q50" s="129">
        <v>0</v>
      </c>
      <c r="R50" s="129">
        <v>0</v>
      </c>
      <c r="S50" s="129">
        <v>0</v>
      </c>
      <c r="T50" s="129">
        <v>0</v>
      </c>
      <c r="U50" s="129">
        <v>0</v>
      </c>
      <c r="V50" s="129">
        <v>0</v>
      </c>
      <c r="W50" s="129">
        <v>0</v>
      </c>
      <c r="X50" s="129">
        <v>0</v>
      </c>
      <c r="Y50" s="129">
        <v>0</v>
      </c>
      <c r="Z50" s="129">
        <v>0</v>
      </c>
      <c r="AA50" s="129">
        <v>0</v>
      </c>
      <c r="AB50" s="129">
        <v>0</v>
      </c>
      <c r="AC50" s="129">
        <v>0</v>
      </c>
      <c r="AD50" s="129">
        <v>0</v>
      </c>
      <c r="AE50" s="129">
        <v>0</v>
      </c>
      <c r="AF50" s="129">
        <v>0</v>
      </c>
      <c r="AG50" s="129">
        <v>0</v>
      </c>
      <c r="AH50" s="129">
        <v>0</v>
      </c>
      <c r="AI50" s="129">
        <v>0</v>
      </c>
      <c r="AJ50" s="129">
        <v>0</v>
      </c>
      <c r="AK50" s="129">
        <v>0</v>
      </c>
      <c r="AL50" s="129">
        <v>0</v>
      </c>
    </row>
    <row r="51" spans="1:38" x14ac:dyDescent="0.3">
      <c r="B51" s="195">
        <v>2.1800000000000002</v>
      </c>
      <c r="C51" s="196" t="s">
        <v>95</v>
      </c>
      <c r="D51" s="109" t="s">
        <v>91</v>
      </c>
      <c r="E51" s="71" t="s">
        <v>55</v>
      </c>
      <c r="F51" s="73"/>
      <c r="G51" s="198" t="s">
        <v>53</v>
      </c>
      <c r="H51" s="129">
        <v>0</v>
      </c>
      <c r="I51" s="129">
        <v>0</v>
      </c>
      <c r="J51" s="129">
        <v>0</v>
      </c>
      <c r="K51" s="129">
        <v>0</v>
      </c>
      <c r="L51" s="129">
        <v>0</v>
      </c>
      <c r="M51" s="129">
        <v>0</v>
      </c>
      <c r="N51" s="129">
        <v>0</v>
      </c>
      <c r="O51" s="129">
        <v>0</v>
      </c>
      <c r="P51" s="129">
        <v>0</v>
      </c>
      <c r="Q51" s="129">
        <v>0</v>
      </c>
      <c r="R51" s="129">
        <v>0</v>
      </c>
      <c r="S51" s="129">
        <v>0</v>
      </c>
      <c r="T51" s="129">
        <v>0</v>
      </c>
      <c r="U51" s="129">
        <v>0</v>
      </c>
      <c r="V51" s="129">
        <v>0</v>
      </c>
      <c r="W51" s="129">
        <v>0</v>
      </c>
      <c r="X51" s="129">
        <v>0</v>
      </c>
      <c r="Y51" s="129">
        <v>0</v>
      </c>
      <c r="Z51" s="129">
        <v>0</v>
      </c>
      <c r="AA51" s="129">
        <v>0</v>
      </c>
      <c r="AB51" s="129">
        <v>0</v>
      </c>
      <c r="AC51" s="129">
        <v>0</v>
      </c>
      <c r="AD51" s="129">
        <v>0</v>
      </c>
      <c r="AE51" s="129">
        <v>0</v>
      </c>
      <c r="AF51" s="129">
        <v>0</v>
      </c>
      <c r="AG51" s="129">
        <v>0</v>
      </c>
      <c r="AH51" s="129">
        <v>0</v>
      </c>
      <c r="AI51" s="129">
        <v>0</v>
      </c>
      <c r="AJ51" s="129">
        <v>0</v>
      </c>
      <c r="AK51" s="129">
        <v>0</v>
      </c>
      <c r="AL51" s="129">
        <v>0</v>
      </c>
    </row>
    <row r="52" spans="1:38" x14ac:dyDescent="0.3">
      <c r="B52" s="195">
        <v>2.19</v>
      </c>
      <c r="C52" s="196" t="s">
        <v>96</v>
      </c>
      <c r="D52" s="109" t="s">
        <v>91</v>
      </c>
      <c r="E52" s="71" t="s">
        <v>55</v>
      </c>
      <c r="F52" s="73"/>
      <c r="G52" s="198" t="s">
        <v>53</v>
      </c>
      <c r="H52" s="129">
        <v>0</v>
      </c>
      <c r="I52" s="129">
        <v>0</v>
      </c>
      <c r="J52" s="129">
        <v>0</v>
      </c>
      <c r="K52" s="129">
        <v>0</v>
      </c>
      <c r="L52" s="129">
        <v>0</v>
      </c>
      <c r="M52" s="129">
        <v>0</v>
      </c>
      <c r="N52" s="129">
        <v>0</v>
      </c>
      <c r="O52" s="129">
        <v>0</v>
      </c>
      <c r="P52" s="129">
        <v>0</v>
      </c>
      <c r="Q52" s="129">
        <v>0</v>
      </c>
      <c r="R52" s="129">
        <v>0</v>
      </c>
      <c r="S52" s="129">
        <v>0</v>
      </c>
      <c r="T52" s="129">
        <v>0</v>
      </c>
      <c r="U52" s="129">
        <v>0</v>
      </c>
      <c r="V52" s="129">
        <v>0</v>
      </c>
      <c r="W52" s="129">
        <v>0</v>
      </c>
      <c r="X52" s="129">
        <v>0</v>
      </c>
      <c r="Y52" s="129">
        <v>0</v>
      </c>
      <c r="Z52" s="129">
        <v>0</v>
      </c>
      <c r="AA52" s="129">
        <v>0</v>
      </c>
      <c r="AB52" s="129">
        <v>0</v>
      </c>
      <c r="AC52" s="129">
        <v>0</v>
      </c>
      <c r="AD52" s="129">
        <v>0</v>
      </c>
      <c r="AE52" s="129">
        <v>0</v>
      </c>
      <c r="AF52" s="129">
        <v>0</v>
      </c>
      <c r="AG52" s="129">
        <v>0</v>
      </c>
      <c r="AH52" s="129">
        <v>0</v>
      </c>
      <c r="AI52" s="129">
        <v>0</v>
      </c>
      <c r="AJ52" s="129">
        <v>0</v>
      </c>
      <c r="AK52" s="129">
        <v>0</v>
      </c>
      <c r="AL52" s="129">
        <v>0</v>
      </c>
    </row>
    <row r="53" spans="1:38" ht="15" thickBot="1" x14ac:dyDescent="0.35">
      <c r="B53" s="195">
        <v>2.2000000000000002</v>
      </c>
      <c r="C53" s="196" t="s">
        <v>97</v>
      </c>
      <c r="D53" s="110" t="s">
        <v>91</v>
      </c>
      <c r="E53" s="71" t="s">
        <v>55</v>
      </c>
      <c r="F53" s="73"/>
      <c r="G53" s="198" t="s">
        <v>53</v>
      </c>
      <c r="H53" s="129">
        <v>0</v>
      </c>
      <c r="I53" s="129">
        <v>0</v>
      </c>
      <c r="J53" s="129">
        <v>0</v>
      </c>
      <c r="K53" s="129">
        <v>0</v>
      </c>
      <c r="L53" s="129">
        <v>0</v>
      </c>
      <c r="M53" s="129">
        <v>0</v>
      </c>
      <c r="N53" s="129">
        <v>0</v>
      </c>
      <c r="O53" s="129">
        <v>0</v>
      </c>
      <c r="P53" s="129">
        <v>0</v>
      </c>
      <c r="Q53" s="129">
        <v>0</v>
      </c>
      <c r="R53" s="129">
        <v>0</v>
      </c>
      <c r="S53" s="129">
        <v>0</v>
      </c>
      <c r="T53" s="129">
        <v>0</v>
      </c>
      <c r="U53" s="129">
        <v>0</v>
      </c>
      <c r="V53" s="129">
        <v>0</v>
      </c>
      <c r="W53" s="129">
        <v>0</v>
      </c>
      <c r="X53" s="129">
        <v>0</v>
      </c>
      <c r="Y53" s="129">
        <v>0</v>
      </c>
      <c r="Z53" s="129">
        <v>0</v>
      </c>
      <c r="AA53" s="129">
        <v>0</v>
      </c>
      <c r="AB53" s="129">
        <v>0</v>
      </c>
      <c r="AC53" s="129">
        <v>0</v>
      </c>
      <c r="AD53" s="129">
        <v>0</v>
      </c>
      <c r="AE53" s="129">
        <v>0</v>
      </c>
      <c r="AF53" s="129">
        <v>0</v>
      </c>
      <c r="AG53" s="129">
        <v>0</v>
      </c>
      <c r="AH53" s="129">
        <v>0</v>
      </c>
      <c r="AI53" s="129">
        <v>0</v>
      </c>
      <c r="AJ53" s="129">
        <v>0</v>
      </c>
      <c r="AK53" s="129">
        <v>0</v>
      </c>
      <c r="AL53" s="129">
        <v>0</v>
      </c>
    </row>
    <row r="54" spans="1:38" ht="15" thickBot="1" x14ac:dyDescent="0.35">
      <c r="B54" s="206"/>
      <c r="C54" s="200" t="s">
        <v>69</v>
      </c>
      <c r="D54" s="210"/>
      <c r="E54" s="211"/>
      <c r="F54" s="212"/>
      <c r="G54" s="212" t="s">
        <v>53</v>
      </c>
      <c r="H54" s="213">
        <f>SUM(H34:H53)</f>
        <v>0</v>
      </c>
      <c r="I54" s="213">
        <f t="shared" ref="I54:AL54" si="3">SUM(I34:I53)</f>
        <v>0</v>
      </c>
      <c r="J54" s="213">
        <f t="shared" si="3"/>
        <v>0</v>
      </c>
      <c r="K54" s="213">
        <f t="shared" si="3"/>
        <v>0</v>
      </c>
      <c r="L54" s="213">
        <f t="shared" si="3"/>
        <v>0</v>
      </c>
      <c r="M54" s="213">
        <f t="shared" si="3"/>
        <v>0</v>
      </c>
      <c r="N54" s="213">
        <f t="shared" si="3"/>
        <v>0</v>
      </c>
      <c r="O54" s="213">
        <f t="shared" si="3"/>
        <v>0</v>
      </c>
      <c r="P54" s="213">
        <f t="shared" si="3"/>
        <v>0</v>
      </c>
      <c r="Q54" s="213">
        <f t="shared" si="3"/>
        <v>0</v>
      </c>
      <c r="R54" s="213">
        <f t="shared" si="3"/>
        <v>0</v>
      </c>
      <c r="S54" s="213">
        <f t="shared" si="3"/>
        <v>0</v>
      </c>
      <c r="T54" s="213">
        <f t="shared" si="3"/>
        <v>0</v>
      </c>
      <c r="U54" s="213">
        <f t="shared" si="3"/>
        <v>0</v>
      </c>
      <c r="V54" s="213">
        <f t="shared" si="3"/>
        <v>0</v>
      </c>
      <c r="W54" s="213">
        <f t="shared" si="3"/>
        <v>0</v>
      </c>
      <c r="X54" s="213">
        <f t="shared" si="3"/>
        <v>0</v>
      </c>
      <c r="Y54" s="213">
        <f t="shared" si="3"/>
        <v>0</v>
      </c>
      <c r="Z54" s="213">
        <f t="shared" si="3"/>
        <v>0</v>
      </c>
      <c r="AA54" s="213">
        <f t="shared" si="3"/>
        <v>0</v>
      </c>
      <c r="AB54" s="213">
        <f t="shared" si="3"/>
        <v>0</v>
      </c>
      <c r="AC54" s="213">
        <f t="shared" si="3"/>
        <v>0</v>
      </c>
      <c r="AD54" s="213">
        <f t="shared" si="3"/>
        <v>0</v>
      </c>
      <c r="AE54" s="213">
        <f t="shared" si="3"/>
        <v>0</v>
      </c>
      <c r="AF54" s="213">
        <f t="shared" si="3"/>
        <v>0</v>
      </c>
      <c r="AG54" s="213">
        <f t="shared" si="3"/>
        <v>0</v>
      </c>
      <c r="AH54" s="213">
        <f t="shared" si="3"/>
        <v>0</v>
      </c>
      <c r="AI54" s="213">
        <f t="shared" si="3"/>
        <v>0</v>
      </c>
      <c r="AJ54" s="213">
        <f t="shared" si="3"/>
        <v>0</v>
      </c>
      <c r="AK54" s="213">
        <f t="shared" si="3"/>
        <v>0</v>
      </c>
      <c r="AL54" s="213">
        <f t="shared" si="3"/>
        <v>0</v>
      </c>
    </row>
    <row r="55" spans="1:38" ht="15" thickBot="1" x14ac:dyDescent="0.35">
      <c r="B55" s="206"/>
      <c r="C55" s="196"/>
      <c r="D55" s="196"/>
      <c r="E55" s="207"/>
      <c r="F55" s="198"/>
      <c r="G55" s="19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row>
    <row r="56" spans="1:38" ht="15" thickBot="1" x14ac:dyDescent="0.35">
      <c r="B56" s="206"/>
      <c r="C56" s="200" t="s">
        <v>250</v>
      </c>
      <c r="D56" s="211"/>
      <c r="E56" s="211"/>
      <c r="F56" s="212"/>
      <c r="G56" s="212" t="s">
        <v>53</v>
      </c>
      <c r="H56" s="213">
        <f t="shared" ref="H56:AL56" si="4">H54-H29</f>
        <v>0</v>
      </c>
      <c r="I56" s="213">
        <f t="shared" si="4"/>
        <v>0</v>
      </c>
      <c r="J56" s="213">
        <f t="shared" si="4"/>
        <v>0</v>
      </c>
      <c r="K56" s="213">
        <f t="shared" si="4"/>
        <v>0</v>
      </c>
      <c r="L56" s="213">
        <f t="shared" si="4"/>
        <v>0</v>
      </c>
      <c r="M56" s="213">
        <f t="shared" si="4"/>
        <v>0</v>
      </c>
      <c r="N56" s="213">
        <f t="shared" si="4"/>
        <v>0</v>
      </c>
      <c r="O56" s="213">
        <f t="shared" si="4"/>
        <v>0</v>
      </c>
      <c r="P56" s="213">
        <f t="shared" si="4"/>
        <v>0</v>
      </c>
      <c r="Q56" s="213">
        <f t="shared" si="4"/>
        <v>0</v>
      </c>
      <c r="R56" s="213">
        <f t="shared" si="4"/>
        <v>0</v>
      </c>
      <c r="S56" s="213">
        <f t="shared" si="4"/>
        <v>0</v>
      </c>
      <c r="T56" s="213">
        <f t="shared" si="4"/>
        <v>0</v>
      </c>
      <c r="U56" s="213">
        <f t="shared" si="4"/>
        <v>0</v>
      </c>
      <c r="V56" s="213">
        <f t="shared" si="4"/>
        <v>0</v>
      </c>
      <c r="W56" s="213">
        <f t="shared" si="4"/>
        <v>0</v>
      </c>
      <c r="X56" s="213">
        <f t="shared" si="4"/>
        <v>0</v>
      </c>
      <c r="Y56" s="213">
        <f t="shared" si="4"/>
        <v>0</v>
      </c>
      <c r="Z56" s="213">
        <f t="shared" si="4"/>
        <v>0</v>
      </c>
      <c r="AA56" s="213">
        <f t="shared" si="4"/>
        <v>0</v>
      </c>
      <c r="AB56" s="213">
        <f t="shared" si="4"/>
        <v>0</v>
      </c>
      <c r="AC56" s="213">
        <f t="shared" si="4"/>
        <v>0</v>
      </c>
      <c r="AD56" s="213">
        <f t="shared" si="4"/>
        <v>0</v>
      </c>
      <c r="AE56" s="213">
        <f t="shared" si="4"/>
        <v>0</v>
      </c>
      <c r="AF56" s="213">
        <f t="shared" si="4"/>
        <v>0</v>
      </c>
      <c r="AG56" s="213">
        <f t="shared" si="4"/>
        <v>0</v>
      </c>
      <c r="AH56" s="213">
        <f t="shared" si="4"/>
        <v>0</v>
      </c>
      <c r="AI56" s="213">
        <f t="shared" si="4"/>
        <v>0</v>
      </c>
      <c r="AJ56" s="213">
        <f t="shared" si="4"/>
        <v>0</v>
      </c>
      <c r="AK56" s="213">
        <f t="shared" si="4"/>
        <v>0</v>
      </c>
      <c r="AL56" s="213">
        <f t="shared" si="4"/>
        <v>0</v>
      </c>
    </row>
    <row r="57" spans="1:38" x14ac:dyDescent="0.3">
      <c r="B57" s="206"/>
      <c r="C57" s="196"/>
      <c r="D57" s="196"/>
      <c r="E57" s="207"/>
      <c r="F57" s="198"/>
      <c r="G57" s="19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row>
    <row r="58" spans="1:38" ht="15" thickBot="1" x14ac:dyDescent="0.35">
      <c r="B58" s="206"/>
      <c r="C58" s="196"/>
      <c r="D58" s="196"/>
      <c r="E58" s="207"/>
      <c r="F58" s="198"/>
      <c r="G58" s="19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row>
    <row r="59" spans="1:38" ht="24" thickBot="1" x14ac:dyDescent="0.35">
      <c r="A59" s="154"/>
      <c r="B59" s="214" t="s">
        <v>169</v>
      </c>
      <c r="C59" s="215"/>
      <c r="D59" s="215"/>
      <c r="E59" s="178"/>
      <c r="F59" s="179"/>
      <c r="G59" s="179"/>
      <c r="H59" s="179"/>
      <c r="I59" s="216"/>
      <c r="J59" s="217"/>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218"/>
    </row>
    <row r="60" spans="1:38" ht="14.4" customHeight="1" x14ac:dyDescent="0.3">
      <c r="B60" s="219"/>
      <c r="C60" s="219"/>
      <c r="D60" s="219"/>
      <c r="E60" s="220"/>
      <c r="F60" s="221"/>
      <c r="G60" s="221"/>
      <c r="H60" s="188" t="s">
        <v>20</v>
      </c>
      <c r="I60" s="188" t="s">
        <v>21</v>
      </c>
      <c r="J60" s="188" t="s">
        <v>22</v>
      </c>
      <c r="K60" s="188" t="s">
        <v>23</v>
      </c>
      <c r="L60" s="188" t="s">
        <v>24</v>
      </c>
      <c r="M60" s="188" t="s">
        <v>25</v>
      </c>
      <c r="N60" s="188" t="s">
        <v>26</v>
      </c>
      <c r="O60" s="188" t="s">
        <v>27</v>
      </c>
      <c r="P60" s="188" t="s">
        <v>28</v>
      </c>
      <c r="Q60" s="188" t="s">
        <v>29</v>
      </c>
      <c r="R60" s="188" t="s">
        <v>30</v>
      </c>
      <c r="S60" s="188" t="s">
        <v>31</v>
      </c>
      <c r="T60" s="188" t="s">
        <v>32</v>
      </c>
      <c r="U60" s="188" t="s">
        <v>33</v>
      </c>
      <c r="V60" s="188" t="s">
        <v>34</v>
      </c>
      <c r="W60" s="188" t="s">
        <v>35</v>
      </c>
      <c r="X60" s="188" t="s">
        <v>36</v>
      </c>
      <c r="Y60" s="188" t="s">
        <v>37</v>
      </c>
      <c r="Z60" s="188" t="s">
        <v>38</v>
      </c>
      <c r="AA60" s="188" t="s">
        <v>39</v>
      </c>
      <c r="AB60" s="188" t="s">
        <v>40</v>
      </c>
      <c r="AC60" s="188" t="s">
        <v>41</v>
      </c>
      <c r="AD60" s="188" t="s">
        <v>42</v>
      </c>
      <c r="AE60" s="188" t="s">
        <v>43</v>
      </c>
      <c r="AF60" s="188" t="s">
        <v>44</v>
      </c>
      <c r="AG60" s="188" t="s">
        <v>45</v>
      </c>
      <c r="AH60" s="188" t="s">
        <v>46</v>
      </c>
      <c r="AI60" s="188" t="s">
        <v>47</v>
      </c>
      <c r="AJ60" s="188" t="s">
        <v>48</v>
      </c>
      <c r="AK60" s="188" t="s">
        <v>49</v>
      </c>
      <c r="AL60" s="188" t="s">
        <v>84</v>
      </c>
    </row>
    <row r="61" spans="1:38" x14ac:dyDescent="0.3">
      <c r="A61" s="137"/>
      <c r="B61" s="190">
        <v>3</v>
      </c>
      <c r="C61" s="144" t="s">
        <v>190</v>
      </c>
      <c r="D61" s="191"/>
      <c r="E61" s="191"/>
      <c r="F61" s="193"/>
      <c r="G61" s="193"/>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row>
    <row r="62" spans="1:38" x14ac:dyDescent="0.3">
      <c r="A62" s="137"/>
      <c r="B62" s="190"/>
      <c r="C62" s="144"/>
      <c r="D62" s="191" t="s">
        <v>259</v>
      </c>
      <c r="E62" s="191"/>
      <c r="F62" s="193"/>
      <c r="G62" s="193"/>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row>
    <row r="63" spans="1:38" x14ac:dyDescent="0.3">
      <c r="B63" s="195">
        <f>B61+0.01</f>
        <v>3.01</v>
      </c>
      <c r="C63" s="196" t="s">
        <v>192</v>
      </c>
      <c r="D63" s="222" t="s">
        <v>191</v>
      </c>
      <c r="E63" s="71" t="s">
        <v>55</v>
      </c>
      <c r="F63" s="74"/>
      <c r="G63" s="198" t="s">
        <v>53</v>
      </c>
      <c r="H63" s="129">
        <v>0</v>
      </c>
      <c r="I63" s="129">
        <v>0</v>
      </c>
      <c r="J63" s="129">
        <v>0</v>
      </c>
      <c r="K63" s="129">
        <v>0</v>
      </c>
      <c r="L63" s="129">
        <v>0</v>
      </c>
      <c r="M63" s="129">
        <v>0</v>
      </c>
      <c r="N63" s="129">
        <v>0</v>
      </c>
      <c r="O63" s="129">
        <v>0</v>
      </c>
      <c r="P63" s="129">
        <v>0</v>
      </c>
      <c r="Q63" s="129">
        <v>0</v>
      </c>
      <c r="R63" s="129">
        <v>0</v>
      </c>
      <c r="S63" s="129">
        <v>0</v>
      </c>
      <c r="T63" s="129">
        <v>0</v>
      </c>
      <c r="U63" s="129">
        <v>0</v>
      </c>
      <c r="V63" s="129">
        <v>0</v>
      </c>
      <c r="W63" s="129">
        <v>0</v>
      </c>
      <c r="X63" s="129">
        <v>0</v>
      </c>
      <c r="Y63" s="129">
        <v>0</v>
      </c>
      <c r="Z63" s="129">
        <v>0</v>
      </c>
      <c r="AA63" s="129">
        <v>0</v>
      </c>
      <c r="AB63" s="129">
        <v>0</v>
      </c>
      <c r="AC63" s="129">
        <v>0</v>
      </c>
      <c r="AD63" s="129">
        <v>0</v>
      </c>
      <c r="AE63" s="129">
        <v>0</v>
      </c>
      <c r="AF63" s="129">
        <v>0</v>
      </c>
      <c r="AG63" s="129">
        <v>0</v>
      </c>
      <c r="AH63" s="129">
        <v>0</v>
      </c>
      <c r="AI63" s="129">
        <v>0</v>
      </c>
      <c r="AJ63" s="129">
        <v>0</v>
      </c>
      <c r="AK63" s="129">
        <v>0</v>
      </c>
      <c r="AL63" s="129">
        <v>0</v>
      </c>
    </row>
    <row r="64" spans="1:38" x14ac:dyDescent="0.3">
      <c r="A64" s="138">
        <v>0</v>
      </c>
      <c r="B64" s="195">
        <f>B63+0.01</f>
        <v>3.0199999999999996</v>
      </c>
      <c r="C64" s="196" t="s">
        <v>170</v>
      </c>
      <c r="D64" s="222" t="str">
        <f ca="1">CONCATENATE(OFFSET('Sheet 1_Assumptions'!$C$32,$A64,0)," - Recovered")</f>
        <v>Compost (premium quality) – AS 4454-2012 certified - Recovered</v>
      </c>
      <c r="E64" s="71" t="s">
        <v>55</v>
      </c>
      <c r="F64" s="74"/>
      <c r="G64" s="198" t="s">
        <v>53</v>
      </c>
      <c r="H64" s="129">
        <v>0</v>
      </c>
      <c r="I64" s="129">
        <v>0</v>
      </c>
      <c r="J64" s="129">
        <v>0</v>
      </c>
      <c r="K64" s="129">
        <v>0</v>
      </c>
      <c r="L64" s="129">
        <v>0</v>
      </c>
      <c r="M64" s="129">
        <v>0</v>
      </c>
      <c r="N64" s="129">
        <v>0</v>
      </c>
      <c r="O64" s="129">
        <v>0</v>
      </c>
      <c r="P64" s="129">
        <v>0</v>
      </c>
      <c r="Q64" s="129">
        <v>0</v>
      </c>
      <c r="R64" s="129">
        <v>0</v>
      </c>
      <c r="S64" s="129">
        <v>0</v>
      </c>
      <c r="T64" s="129">
        <v>0</v>
      </c>
      <c r="U64" s="129">
        <v>0</v>
      </c>
      <c r="V64" s="129">
        <v>0</v>
      </c>
      <c r="W64" s="129">
        <v>0</v>
      </c>
      <c r="X64" s="129">
        <v>0</v>
      </c>
      <c r="Y64" s="129">
        <v>0</v>
      </c>
      <c r="Z64" s="129">
        <v>0</v>
      </c>
      <c r="AA64" s="129">
        <v>0</v>
      </c>
      <c r="AB64" s="129">
        <v>0</v>
      </c>
      <c r="AC64" s="129">
        <v>0</v>
      </c>
      <c r="AD64" s="129">
        <v>0</v>
      </c>
      <c r="AE64" s="129">
        <v>0</v>
      </c>
      <c r="AF64" s="129">
        <v>0</v>
      </c>
      <c r="AG64" s="129">
        <v>0</v>
      </c>
      <c r="AH64" s="129">
        <v>0</v>
      </c>
      <c r="AI64" s="129">
        <v>0</v>
      </c>
      <c r="AJ64" s="129">
        <v>0</v>
      </c>
      <c r="AK64" s="129">
        <v>0</v>
      </c>
      <c r="AL64" s="129">
        <v>0</v>
      </c>
    </row>
    <row r="65" spans="1:38" x14ac:dyDescent="0.3">
      <c r="A65" s="138">
        <v>1</v>
      </c>
      <c r="B65" s="195">
        <f>B64+0.01</f>
        <v>3.0299999999999994</v>
      </c>
      <c r="C65" s="196" t="s">
        <v>171</v>
      </c>
      <c r="D65" s="222" t="str">
        <f ca="1">CONCATENATE(OFFSET('Sheet 1_Assumptions'!$C$32,$A65,0)," - Recovered")</f>
        <v>Compost (medium quality) – AS 4454-2012 certified - Recovered</v>
      </c>
      <c r="E65" s="71" t="s">
        <v>55</v>
      </c>
      <c r="F65" s="71"/>
      <c r="G65" s="198" t="s">
        <v>53</v>
      </c>
      <c r="H65" s="129">
        <v>0</v>
      </c>
      <c r="I65" s="129">
        <v>0</v>
      </c>
      <c r="J65" s="129">
        <v>0</v>
      </c>
      <c r="K65" s="129">
        <v>0</v>
      </c>
      <c r="L65" s="129">
        <v>0</v>
      </c>
      <c r="M65" s="129">
        <v>0</v>
      </c>
      <c r="N65" s="129">
        <v>0</v>
      </c>
      <c r="O65" s="129">
        <v>0</v>
      </c>
      <c r="P65" s="129">
        <v>0</v>
      </c>
      <c r="Q65" s="129">
        <v>0</v>
      </c>
      <c r="R65" s="129">
        <v>0</v>
      </c>
      <c r="S65" s="129">
        <v>0</v>
      </c>
      <c r="T65" s="129">
        <v>0</v>
      </c>
      <c r="U65" s="129">
        <v>0</v>
      </c>
      <c r="V65" s="129">
        <v>0</v>
      </c>
      <c r="W65" s="129">
        <v>0</v>
      </c>
      <c r="X65" s="129">
        <v>0</v>
      </c>
      <c r="Y65" s="129">
        <v>0</v>
      </c>
      <c r="Z65" s="129">
        <v>0</v>
      </c>
      <c r="AA65" s="129">
        <v>0</v>
      </c>
      <c r="AB65" s="129">
        <v>0</v>
      </c>
      <c r="AC65" s="129">
        <v>0</v>
      </c>
      <c r="AD65" s="129">
        <v>0</v>
      </c>
      <c r="AE65" s="129">
        <v>0</v>
      </c>
      <c r="AF65" s="129">
        <v>0</v>
      </c>
      <c r="AG65" s="129">
        <v>0</v>
      </c>
      <c r="AH65" s="129">
        <v>0</v>
      </c>
      <c r="AI65" s="129">
        <v>0</v>
      </c>
      <c r="AJ65" s="129">
        <v>0</v>
      </c>
      <c r="AK65" s="129">
        <v>0</v>
      </c>
      <c r="AL65" s="129">
        <v>0</v>
      </c>
    </row>
    <row r="66" spans="1:38" x14ac:dyDescent="0.3">
      <c r="A66" s="138">
        <v>2</v>
      </c>
      <c r="B66" s="195">
        <f t="shared" ref="B66:B83" si="5">B65+0.01</f>
        <v>3.0399999999999991</v>
      </c>
      <c r="C66" s="196" t="s">
        <v>172</v>
      </c>
      <c r="D66" s="222" t="str">
        <f ca="1">CONCATENATE(OFFSET('Sheet 1_Assumptions'!$C$32,$A66,0)," - Recovered")</f>
        <v>Compost (low quality) – AS 4454-2012 certified - Recovered</v>
      </c>
      <c r="E66" s="71" t="s">
        <v>55</v>
      </c>
      <c r="F66" s="71"/>
      <c r="G66" s="198" t="s">
        <v>53</v>
      </c>
      <c r="H66" s="129">
        <v>0</v>
      </c>
      <c r="I66" s="129">
        <v>0</v>
      </c>
      <c r="J66" s="129">
        <v>0</v>
      </c>
      <c r="K66" s="129">
        <v>0</v>
      </c>
      <c r="L66" s="129">
        <v>0</v>
      </c>
      <c r="M66" s="129">
        <v>0</v>
      </c>
      <c r="N66" s="129">
        <v>0</v>
      </c>
      <c r="O66" s="129">
        <v>0</v>
      </c>
      <c r="P66" s="129">
        <v>0</v>
      </c>
      <c r="Q66" s="129">
        <v>0</v>
      </c>
      <c r="R66" s="129">
        <v>0</v>
      </c>
      <c r="S66" s="129">
        <v>0</v>
      </c>
      <c r="T66" s="129">
        <v>0</v>
      </c>
      <c r="U66" s="129">
        <v>0</v>
      </c>
      <c r="V66" s="129">
        <v>0</v>
      </c>
      <c r="W66" s="129">
        <v>0</v>
      </c>
      <c r="X66" s="129">
        <v>0</v>
      </c>
      <c r="Y66" s="129">
        <v>0</v>
      </c>
      <c r="Z66" s="129">
        <v>0</v>
      </c>
      <c r="AA66" s="129">
        <v>0</v>
      </c>
      <c r="AB66" s="129">
        <v>0</v>
      </c>
      <c r="AC66" s="129">
        <v>0</v>
      </c>
      <c r="AD66" s="129">
        <v>0</v>
      </c>
      <c r="AE66" s="129">
        <v>0</v>
      </c>
      <c r="AF66" s="129">
        <v>0</v>
      </c>
      <c r="AG66" s="129">
        <v>0</v>
      </c>
      <c r="AH66" s="129">
        <v>0</v>
      </c>
      <c r="AI66" s="129">
        <v>0</v>
      </c>
      <c r="AJ66" s="129">
        <v>0</v>
      </c>
      <c r="AK66" s="129">
        <v>0</v>
      </c>
      <c r="AL66" s="129">
        <v>0</v>
      </c>
    </row>
    <row r="67" spans="1:38" x14ac:dyDescent="0.3">
      <c r="A67" s="138">
        <v>3</v>
      </c>
      <c r="B67" s="195">
        <f t="shared" si="5"/>
        <v>3.0499999999999989</v>
      </c>
      <c r="C67" s="196" t="s">
        <v>173</v>
      </c>
      <c r="D67" s="222" t="str">
        <f ca="1">CONCATENATE(OFFSET('Sheet 1_Assumptions'!$C$32,$A67,0)," - Recovered")</f>
        <v>Composted soil conditioner - Recovered</v>
      </c>
      <c r="E67" s="71" t="s">
        <v>55</v>
      </c>
      <c r="F67" s="71"/>
      <c r="G67" s="198" t="s">
        <v>53</v>
      </c>
      <c r="H67" s="129">
        <v>0</v>
      </c>
      <c r="I67" s="129">
        <v>0</v>
      </c>
      <c r="J67" s="129">
        <v>0</v>
      </c>
      <c r="K67" s="129">
        <v>0</v>
      </c>
      <c r="L67" s="129">
        <v>0</v>
      </c>
      <c r="M67" s="129">
        <v>0</v>
      </c>
      <c r="N67" s="129">
        <v>0</v>
      </c>
      <c r="O67" s="129">
        <v>0</v>
      </c>
      <c r="P67" s="129">
        <v>0</v>
      </c>
      <c r="Q67" s="129">
        <v>0</v>
      </c>
      <c r="R67" s="129">
        <v>0</v>
      </c>
      <c r="S67" s="129">
        <v>0</v>
      </c>
      <c r="T67" s="129">
        <v>0</v>
      </c>
      <c r="U67" s="129">
        <v>0</v>
      </c>
      <c r="V67" s="129">
        <v>0</v>
      </c>
      <c r="W67" s="129">
        <v>0</v>
      </c>
      <c r="X67" s="129">
        <v>0</v>
      </c>
      <c r="Y67" s="129">
        <v>0</v>
      </c>
      <c r="Z67" s="129">
        <v>0</v>
      </c>
      <c r="AA67" s="129">
        <v>0</v>
      </c>
      <c r="AB67" s="129">
        <v>0</v>
      </c>
      <c r="AC67" s="129">
        <v>0</v>
      </c>
      <c r="AD67" s="129">
        <v>0</v>
      </c>
      <c r="AE67" s="129">
        <v>0</v>
      </c>
      <c r="AF67" s="129">
        <v>0</v>
      </c>
      <c r="AG67" s="129">
        <v>0</v>
      </c>
      <c r="AH67" s="129">
        <v>0</v>
      </c>
      <c r="AI67" s="129">
        <v>0</v>
      </c>
      <c r="AJ67" s="129">
        <v>0</v>
      </c>
      <c r="AK67" s="129">
        <v>0</v>
      </c>
      <c r="AL67" s="129">
        <v>0</v>
      </c>
    </row>
    <row r="68" spans="1:38" x14ac:dyDescent="0.3">
      <c r="A68" s="138">
        <v>4</v>
      </c>
      <c r="B68" s="195">
        <f t="shared" si="5"/>
        <v>3.0599999999999987</v>
      </c>
      <c r="C68" s="196" t="s">
        <v>174</v>
      </c>
      <c r="D68" s="222" t="str">
        <f ca="1">CONCATENATE(OFFSET('Sheet 1_Assumptions'!$C$32,$A68,0)," - Recovered")</f>
        <v>Mine rehabilitation topsoil - Recovered</v>
      </c>
      <c r="E68" s="71" t="s">
        <v>55</v>
      </c>
      <c r="F68" s="71"/>
      <c r="G68" s="198" t="s">
        <v>53</v>
      </c>
      <c r="H68" s="129">
        <v>0</v>
      </c>
      <c r="I68" s="129">
        <v>0</v>
      </c>
      <c r="J68" s="129">
        <v>0</v>
      </c>
      <c r="K68" s="129">
        <v>0</v>
      </c>
      <c r="L68" s="129">
        <v>0</v>
      </c>
      <c r="M68" s="129">
        <v>0</v>
      </c>
      <c r="N68" s="129">
        <v>0</v>
      </c>
      <c r="O68" s="129">
        <v>0</v>
      </c>
      <c r="P68" s="129">
        <v>0</v>
      </c>
      <c r="Q68" s="129">
        <v>0</v>
      </c>
      <c r="R68" s="129">
        <v>0</v>
      </c>
      <c r="S68" s="129">
        <v>0</v>
      </c>
      <c r="T68" s="129">
        <v>0</v>
      </c>
      <c r="U68" s="129">
        <v>0</v>
      </c>
      <c r="V68" s="129">
        <v>0</v>
      </c>
      <c r="W68" s="129">
        <v>0</v>
      </c>
      <c r="X68" s="129">
        <v>0</v>
      </c>
      <c r="Y68" s="129">
        <v>0</v>
      </c>
      <c r="Z68" s="129">
        <v>0</v>
      </c>
      <c r="AA68" s="129">
        <v>0</v>
      </c>
      <c r="AB68" s="129">
        <v>0</v>
      </c>
      <c r="AC68" s="129">
        <v>0</v>
      </c>
      <c r="AD68" s="129">
        <v>0</v>
      </c>
      <c r="AE68" s="129">
        <v>0</v>
      </c>
      <c r="AF68" s="129">
        <v>0</v>
      </c>
      <c r="AG68" s="129">
        <v>0</v>
      </c>
      <c r="AH68" s="129">
        <v>0</v>
      </c>
      <c r="AI68" s="129">
        <v>0</v>
      </c>
      <c r="AJ68" s="129">
        <v>0</v>
      </c>
      <c r="AK68" s="129">
        <v>0</v>
      </c>
      <c r="AL68" s="129">
        <v>0</v>
      </c>
    </row>
    <row r="69" spans="1:38" x14ac:dyDescent="0.3">
      <c r="A69" s="138">
        <v>5</v>
      </c>
      <c r="B69" s="195">
        <f t="shared" si="5"/>
        <v>3.0699999999999985</v>
      </c>
      <c r="C69" s="196" t="s">
        <v>175</v>
      </c>
      <c r="D69" s="222" t="str">
        <f ca="1">CONCATENATE(OFFSET('Sheet 1_Assumptions'!$C$32,$A69,0)," - Recovered")</f>
        <v>Methane - Recovered</v>
      </c>
      <c r="E69" s="71" t="s">
        <v>55</v>
      </c>
      <c r="F69" s="71"/>
      <c r="G69" s="198" t="s">
        <v>53</v>
      </c>
      <c r="H69" s="129">
        <v>0</v>
      </c>
      <c r="I69" s="129">
        <v>0</v>
      </c>
      <c r="J69" s="129">
        <v>0</v>
      </c>
      <c r="K69" s="129">
        <v>0</v>
      </c>
      <c r="L69" s="129">
        <v>0</v>
      </c>
      <c r="M69" s="129">
        <v>0</v>
      </c>
      <c r="N69" s="129">
        <v>0</v>
      </c>
      <c r="O69" s="129">
        <v>0</v>
      </c>
      <c r="P69" s="129">
        <v>0</v>
      </c>
      <c r="Q69" s="129">
        <v>0</v>
      </c>
      <c r="R69" s="129">
        <v>0</v>
      </c>
      <c r="S69" s="129">
        <v>0</v>
      </c>
      <c r="T69" s="129">
        <v>0</v>
      </c>
      <c r="U69" s="129">
        <v>0</v>
      </c>
      <c r="V69" s="129">
        <v>0</v>
      </c>
      <c r="W69" s="129">
        <v>0</v>
      </c>
      <c r="X69" s="129">
        <v>0</v>
      </c>
      <c r="Y69" s="129">
        <v>0</v>
      </c>
      <c r="Z69" s="129">
        <v>0</v>
      </c>
      <c r="AA69" s="129">
        <v>0</v>
      </c>
      <c r="AB69" s="129">
        <v>0</v>
      </c>
      <c r="AC69" s="129">
        <v>0</v>
      </c>
      <c r="AD69" s="129">
        <v>0</v>
      </c>
      <c r="AE69" s="129">
        <v>0</v>
      </c>
      <c r="AF69" s="129">
        <v>0</v>
      </c>
      <c r="AG69" s="129">
        <v>0</v>
      </c>
      <c r="AH69" s="129">
        <v>0</v>
      </c>
      <c r="AI69" s="129">
        <v>0</v>
      </c>
      <c r="AJ69" s="129">
        <v>0</v>
      </c>
      <c r="AK69" s="129">
        <v>0</v>
      </c>
      <c r="AL69" s="129">
        <v>0</v>
      </c>
    </row>
    <row r="70" spans="1:38" x14ac:dyDescent="0.3">
      <c r="A70" s="138">
        <v>6</v>
      </c>
      <c r="B70" s="195">
        <f t="shared" si="5"/>
        <v>3.0799999999999983</v>
      </c>
      <c r="C70" s="196" t="s">
        <v>176</v>
      </c>
      <c r="D70" s="222" t="str">
        <f ca="1">CONCATENATE(OFFSET('Sheet 1_Assumptions'!$C$32,$A70,0)," - Recovered")</f>
        <v>Other - Recovered</v>
      </c>
      <c r="E70" s="71" t="s">
        <v>55</v>
      </c>
      <c r="F70" s="71"/>
      <c r="G70" s="198" t="s">
        <v>53</v>
      </c>
      <c r="H70" s="129">
        <v>0</v>
      </c>
      <c r="I70" s="129">
        <v>0</v>
      </c>
      <c r="J70" s="129">
        <v>0</v>
      </c>
      <c r="K70" s="129">
        <v>0</v>
      </c>
      <c r="L70" s="129">
        <v>0</v>
      </c>
      <c r="M70" s="129">
        <v>0</v>
      </c>
      <c r="N70" s="129">
        <v>0</v>
      </c>
      <c r="O70" s="129">
        <v>0</v>
      </c>
      <c r="P70" s="129">
        <v>0</v>
      </c>
      <c r="Q70" s="129">
        <v>0</v>
      </c>
      <c r="R70" s="129">
        <v>0</v>
      </c>
      <c r="S70" s="129">
        <v>0</v>
      </c>
      <c r="T70" s="129">
        <v>0</v>
      </c>
      <c r="U70" s="129">
        <v>0</v>
      </c>
      <c r="V70" s="129">
        <v>0</v>
      </c>
      <c r="W70" s="129">
        <v>0</v>
      </c>
      <c r="X70" s="129">
        <v>0</v>
      </c>
      <c r="Y70" s="129">
        <v>0</v>
      </c>
      <c r="Z70" s="129">
        <v>0</v>
      </c>
      <c r="AA70" s="129">
        <v>0</v>
      </c>
      <c r="AB70" s="129">
        <v>0</v>
      </c>
      <c r="AC70" s="129">
        <v>0</v>
      </c>
      <c r="AD70" s="129">
        <v>0</v>
      </c>
      <c r="AE70" s="129">
        <v>0</v>
      </c>
      <c r="AF70" s="129">
        <v>0</v>
      </c>
      <c r="AG70" s="129">
        <v>0</v>
      </c>
      <c r="AH70" s="129">
        <v>0</v>
      </c>
      <c r="AI70" s="129">
        <v>0</v>
      </c>
      <c r="AJ70" s="129">
        <v>0</v>
      </c>
      <c r="AK70" s="129">
        <v>0</v>
      </c>
      <c r="AL70" s="129">
        <v>0</v>
      </c>
    </row>
    <row r="71" spans="1:38" x14ac:dyDescent="0.3">
      <c r="A71" s="138">
        <v>7</v>
      </c>
      <c r="B71" s="195">
        <f t="shared" si="5"/>
        <v>3.0899999999999981</v>
      </c>
      <c r="C71" s="196" t="s">
        <v>177</v>
      </c>
      <c r="D71" s="222" t="str">
        <f ca="1">CONCATENATE(OFFSET('Sheet 1_Assumptions'!$C$32,$A71,0)," - Recovered")</f>
        <v>Other - Recovered</v>
      </c>
      <c r="E71" s="71" t="s">
        <v>55</v>
      </c>
      <c r="F71" s="71"/>
      <c r="G71" s="198" t="s">
        <v>53</v>
      </c>
      <c r="H71" s="129">
        <v>0</v>
      </c>
      <c r="I71" s="129">
        <v>0</v>
      </c>
      <c r="J71" s="129">
        <v>0</v>
      </c>
      <c r="K71" s="129">
        <v>0</v>
      </c>
      <c r="L71" s="129">
        <v>0</v>
      </c>
      <c r="M71" s="129">
        <v>0</v>
      </c>
      <c r="N71" s="129">
        <v>0</v>
      </c>
      <c r="O71" s="129">
        <v>0</v>
      </c>
      <c r="P71" s="129">
        <v>0</v>
      </c>
      <c r="Q71" s="129">
        <v>0</v>
      </c>
      <c r="R71" s="129">
        <v>0</v>
      </c>
      <c r="S71" s="129">
        <v>0</v>
      </c>
      <c r="T71" s="129">
        <v>0</v>
      </c>
      <c r="U71" s="129">
        <v>0</v>
      </c>
      <c r="V71" s="129">
        <v>0</v>
      </c>
      <c r="W71" s="129">
        <v>0</v>
      </c>
      <c r="X71" s="129">
        <v>0</v>
      </c>
      <c r="Y71" s="129">
        <v>0</v>
      </c>
      <c r="Z71" s="129">
        <v>0</v>
      </c>
      <c r="AA71" s="129">
        <v>0</v>
      </c>
      <c r="AB71" s="129">
        <v>0</v>
      </c>
      <c r="AC71" s="129">
        <v>0</v>
      </c>
      <c r="AD71" s="129">
        <v>0</v>
      </c>
      <c r="AE71" s="129">
        <v>0</v>
      </c>
      <c r="AF71" s="129">
        <v>0</v>
      </c>
      <c r="AG71" s="129">
        <v>0</v>
      </c>
      <c r="AH71" s="129">
        <v>0</v>
      </c>
      <c r="AI71" s="129">
        <v>0</v>
      </c>
      <c r="AJ71" s="129">
        <v>0</v>
      </c>
      <c r="AK71" s="129">
        <v>0</v>
      </c>
      <c r="AL71" s="129">
        <v>0</v>
      </c>
    </row>
    <row r="72" spans="1:38" x14ac:dyDescent="0.3">
      <c r="A72" s="138">
        <v>8</v>
      </c>
      <c r="B72" s="195">
        <f t="shared" si="5"/>
        <v>3.0999999999999979</v>
      </c>
      <c r="C72" s="196" t="s">
        <v>178</v>
      </c>
      <c r="D72" s="222" t="str">
        <f ca="1">CONCATENATE(OFFSET('Sheet 1_Assumptions'!$C$32,$A72,0)," - Recovered")</f>
        <v>Other - Recovered</v>
      </c>
      <c r="E72" s="71" t="s">
        <v>55</v>
      </c>
      <c r="F72" s="71"/>
      <c r="G72" s="198" t="s">
        <v>53</v>
      </c>
      <c r="H72" s="129">
        <v>0</v>
      </c>
      <c r="I72" s="129">
        <v>0</v>
      </c>
      <c r="J72" s="129">
        <v>0</v>
      </c>
      <c r="K72" s="129">
        <v>0</v>
      </c>
      <c r="L72" s="129">
        <v>0</v>
      </c>
      <c r="M72" s="129">
        <v>0</v>
      </c>
      <c r="N72" s="129">
        <v>0</v>
      </c>
      <c r="O72" s="129">
        <v>0</v>
      </c>
      <c r="P72" s="129">
        <v>0</v>
      </c>
      <c r="Q72" s="129">
        <v>0</v>
      </c>
      <c r="R72" s="129">
        <v>0</v>
      </c>
      <c r="S72" s="129">
        <v>0</v>
      </c>
      <c r="T72" s="129">
        <v>0</v>
      </c>
      <c r="U72" s="129">
        <v>0</v>
      </c>
      <c r="V72" s="129">
        <v>0</v>
      </c>
      <c r="W72" s="129">
        <v>0</v>
      </c>
      <c r="X72" s="129">
        <v>0</v>
      </c>
      <c r="Y72" s="129">
        <v>0</v>
      </c>
      <c r="Z72" s="129">
        <v>0</v>
      </c>
      <c r="AA72" s="129">
        <v>0</v>
      </c>
      <c r="AB72" s="129">
        <v>0</v>
      </c>
      <c r="AC72" s="129">
        <v>0</v>
      </c>
      <c r="AD72" s="129">
        <v>0</v>
      </c>
      <c r="AE72" s="129">
        <v>0</v>
      </c>
      <c r="AF72" s="129">
        <v>0</v>
      </c>
      <c r="AG72" s="129">
        <v>0</v>
      </c>
      <c r="AH72" s="129">
        <v>0</v>
      </c>
      <c r="AI72" s="129">
        <v>0</v>
      </c>
      <c r="AJ72" s="129">
        <v>0</v>
      </c>
      <c r="AK72" s="129">
        <v>0</v>
      </c>
      <c r="AL72" s="129">
        <v>0</v>
      </c>
    </row>
    <row r="73" spans="1:38" x14ac:dyDescent="0.3">
      <c r="A73" s="138">
        <v>9</v>
      </c>
      <c r="B73" s="195">
        <f t="shared" si="5"/>
        <v>3.1099999999999977</v>
      </c>
      <c r="C73" s="196" t="s">
        <v>179</v>
      </c>
      <c r="D73" s="222" t="str">
        <f ca="1">CONCATENATE(OFFSET('Sheet 1_Assumptions'!$C$32,$A73,0)," - Recovered")</f>
        <v>Other - Recovered</v>
      </c>
      <c r="E73" s="71" t="s">
        <v>55</v>
      </c>
      <c r="F73" s="71"/>
      <c r="G73" s="198" t="s">
        <v>53</v>
      </c>
      <c r="H73" s="129">
        <v>0</v>
      </c>
      <c r="I73" s="129">
        <v>0</v>
      </c>
      <c r="J73" s="129">
        <v>0</v>
      </c>
      <c r="K73" s="129">
        <v>0</v>
      </c>
      <c r="L73" s="129">
        <v>0</v>
      </c>
      <c r="M73" s="129">
        <v>0</v>
      </c>
      <c r="N73" s="129">
        <v>0</v>
      </c>
      <c r="O73" s="129">
        <v>0</v>
      </c>
      <c r="P73" s="129">
        <v>0</v>
      </c>
      <c r="Q73" s="129">
        <v>0</v>
      </c>
      <c r="R73" s="129">
        <v>0</v>
      </c>
      <c r="S73" s="129">
        <v>0</v>
      </c>
      <c r="T73" s="129">
        <v>0</v>
      </c>
      <c r="U73" s="129">
        <v>0</v>
      </c>
      <c r="V73" s="129">
        <v>0</v>
      </c>
      <c r="W73" s="129">
        <v>0</v>
      </c>
      <c r="X73" s="129">
        <v>0</v>
      </c>
      <c r="Y73" s="129">
        <v>0</v>
      </c>
      <c r="Z73" s="129">
        <v>0</v>
      </c>
      <c r="AA73" s="129">
        <v>0</v>
      </c>
      <c r="AB73" s="129">
        <v>0</v>
      </c>
      <c r="AC73" s="129">
        <v>0</v>
      </c>
      <c r="AD73" s="129">
        <v>0</v>
      </c>
      <c r="AE73" s="129">
        <v>0</v>
      </c>
      <c r="AF73" s="129">
        <v>0</v>
      </c>
      <c r="AG73" s="129">
        <v>0</v>
      </c>
      <c r="AH73" s="129">
        <v>0</v>
      </c>
      <c r="AI73" s="129">
        <v>0</v>
      </c>
      <c r="AJ73" s="129">
        <v>0</v>
      </c>
      <c r="AK73" s="129">
        <v>0</v>
      </c>
      <c r="AL73" s="129">
        <v>0</v>
      </c>
    </row>
    <row r="74" spans="1:38" x14ac:dyDescent="0.3">
      <c r="A74" s="138">
        <v>10</v>
      </c>
      <c r="B74" s="195">
        <f t="shared" si="5"/>
        <v>3.1199999999999974</v>
      </c>
      <c r="C74" s="196" t="s">
        <v>180</v>
      </c>
      <c r="D74" s="222" t="str">
        <f ca="1">CONCATENATE(OFFSET('Sheet 1_Assumptions'!$C$32,$A74,0)," - Recovered")</f>
        <v>Other - Recovered</v>
      </c>
      <c r="E74" s="71" t="s">
        <v>55</v>
      </c>
      <c r="F74" s="71"/>
      <c r="G74" s="198" t="s">
        <v>53</v>
      </c>
      <c r="H74" s="129">
        <v>0</v>
      </c>
      <c r="I74" s="129">
        <v>0</v>
      </c>
      <c r="J74" s="129">
        <v>0</v>
      </c>
      <c r="K74" s="129">
        <v>0</v>
      </c>
      <c r="L74" s="129">
        <v>0</v>
      </c>
      <c r="M74" s="129">
        <v>0</v>
      </c>
      <c r="N74" s="129">
        <v>0</v>
      </c>
      <c r="O74" s="129">
        <v>0</v>
      </c>
      <c r="P74" s="129">
        <v>0</v>
      </c>
      <c r="Q74" s="129">
        <v>0</v>
      </c>
      <c r="R74" s="129">
        <v>0</v>
      </c>
      <c r="S74" s="129">
        <v>0</v>
      </c>
      <c r="T74" s="129">
        <v>0</v>
      </c>
      <c r="U74" s="129">
        <v>0</v>
      </c>
      <c r="V74" s="129">
        <v>0</v>
      </c>
      <c r="W74" s="129">
        <v>0</v>
      </c>
      <c r="X74" s="129">
        <v>0</v>
      </c>
      <c r="Y74" s="129">
        <v>0</v>
      </c>
      <c r="Z74" s="129">
        <v>0</v>
      </c>
      <c r="AA74" s="129">
        <v>0</v>
      </c>
      <c r="AB74" s="129">
        <v>0</v>
      </c>
      <c r="AC74" s="129">
        <v>0</v>
      </c>
      <c r="AD74" s="129">
        <v>0</v>
      </c>
      <c r="AE74" s="129">
        <v>0</v>
      </c>
      <c r="AF74" s="129">
        <v>0</v>
      </c>
      <c r="AG74" s="129">
        <v>0</v>
      </c>
      <c r="AH74" s="129">
        <v>0</v>
      </c>
      <c r="AI74" s="129">
        <v>0</v>
      </c>
      <c r="AJ74" s="129">
        <v>0</v>
      </c>
      <c r="AK74" s="129">
        <v>0</v>
      </c>
      <c r="AL74" s="129">
        <v>0</v>
      </c>
    </row>
    <row r="75" spans="1:38" x14ac:dyDescent="0.3">
      <c r="A75" s="138">
        <v>11</v>
      </c>
      <c r="B75" s="195">
        <f t="shared" si="5"/>
        <v>3.1299999999999972</v>
      </c>
      <c r="C75" s="196" t="s">
        <v>181</v>
      </c>
      <c r="D75" s="222" t="str">
        <f ca="1">CONCATENATE(OFFSET('Sheet 1_Assumptions'!$C$32,$A75,0)," - Recovered")</f>
        <v>Other - Recovered</v>
      </c>
      <c r="E75" s="71" t="s">
        <v>55</v>
      </c>
      <c r="F75" s="71"/>
      <c r="G75" s="198" t="s">
        <v>53</v>
      </c>
      <c r="H75" s="129">
        <v>0</v>
      </c>
      <c r="I75" s="129">
        <v>0</v>
      </c>
      <c r="J75" s="129">
        <v>0</v>
      </c>
      <c r="K75" s="129">
        <v>0</v>
      </c>
      <c r="L75" s="129">
        <v>0</v>
      </c>
      <c r="M75" s="129">
        <v>0</v>
      </c>
      <c r="N75" s="129">
        <v>0</v>
      </c>
      <c r="O75" s="129">
        <v>0</v>
      </c>
      <c r="P75" s="129">
        <v>0</v>
      </c>
      <c r="Q75" s="129">
        <v>0</v>
      </c>
      <c r="R75" s="129">
        <v>0</v>
      </c>
      <c r="S75" s="129">
        <v>0</v>
      </c>
      <c r="T75" s="129">
        <v>0</v>
      </c>
      <c r="U75" s="129">
        <v>0</v>
      </c>
      <c r="V75" s="129">
        <v>0</v>
      </c>
      <c r="W75" s="129">
        <v>0</v>
      </c>
      <c r="X75" s="129">
        <v>0</v>
      </c>
      <c r="Y75" s="129">
        <v>0</v>
      </c>
      <c r="Z75" s="129">
        <v>0</v>
      </c>
      <c r="AA75" s="129">
        <v>0</v>
      </c>
      <c r="AB75" s="129">
        <v>0</v>
      </c>
      <c r="AC75" s="129">
        <v>0</v>
      </c>
      <c r="AD75" s="129">
        <v>0</v>
      </c>
      <c r="AE75" s="129">
        <v>0</v>
      </c>
      <c r="AF75" s="129">
        <v>0</v>
      </c>
      <c r="AG75" s="129">
        <v>0</v>
      </c>
      <c r="AH75" s="129">
        <v>0</v>
      </c>
      <c r="AI75" s="129">
        <v>0</v>
      </c>
      <c r="AJ75" s="129">
        <v>0</v>
      </c>
      <c r="AK75" s="129">
        <v>0</v>
      </c>
      <c r="AL75" s="129">
        <v>0</v>
      </c>
    </row>
    <row r="76" spans="1:38" x14ac:dyDescent="0.3">
      <c r="A76" s="138">
        <v>12</v>
      </c>
      <c r="B76" s="195">
        <f t="shared" si="5"/>
        <v>3.139999999999997</v>
      </c>
      <c r="C76" s="196" t="s">
        <v>182</v>
      </c>
      <c r="D76" s="222" t="str">
        <f ca="1">CONCATENATE(OFFSET('Sheet 1_Assumptions'!$C$32,$A76,0)," - Recovered")</f>
        <v>Other - Recovered</v>
      </c>
      <c r="E76" s="71" t="s">
        <v>55</v>
      </c>
      <c r="F76" s="71"/>
      <c r="G76" s="198" t="s">
        <v>53</v>
      </c>
      <c r="H76" s="129">
        <v>0</v>
      </c>
      <c r="I76" s="129">
        <v>0</v>
      </c>
      <c r="J76" s="129">
        <v>0</v>
      </c>
      <c r="K76" s="129">
        <v>0</v>
      </c>
      <c r="L76" s="129">
        <v>0</v>
      </c>
      <c r="M76" s="129">
        <v>0</v>
      </c>
      <c r="N76" s="129">
        <v>0</v>
      </c>
      <c r="O76" s="129">
        <v>0</v>
      </c>
      <c r="P76" s="129">
        <v>0</v>
      </c>
      <c r="Q76" s="129">
        <v>0</v>
      </c>
      <c r="R76" s="129">
        <v>0</v>
      </c>
      <c r="S76" s="129">
        <v>0</v>
      </c>
      <c r="T76" s="129">
        <v>0</v>
      </c>
      <c r="U76" s="129">
        <v>0</v>
      </c>
      <c r="V76" s="129">
        <v>0</v>
      </c>
      <c r="W76" s="129">
        <v>0</v>
      </c>
      <c r="X76" s="129">
        <v>0</v>
      </c>
      <c r="Y76" s="129">
        <v>0</v>
      </c>
      <c r="Z76" s="129">
        <v>0</v>
      </c>
      <c r="AA76" s="129">
        <v>0</v>
      </c>
      <c r="AB76" s="129">
        <v>0</v>
      </c>
      <c r="AC76" s="129">
        <v>0</v>
      </c>
      <c r="AD76" s="129">
        <v>0</v>
      </c>
      <c r="AE76" s="129">
        <v>0</v>
      </c>
      <c r="AF76" s="129">
        <v>0</v>
      </c>
      <c r="AG76" s="129">
        <v>0</v>
      </c>
      <c r="AH76" s="129">
        <v>0</v>
      </c>
      <c r="AI76" s="129">
        <v>0</v>
      </c>
      <c r="AJ76" s="129">
        <v>0</v>
      </c>
      <c r="AK76" s="129">
        <v>0</v>
      </c>
      <c r="AL76" s="129">
        <v>0</v>
      </c>
    </row>
    <row r="77" spans="1:38" x14ac:dyDescent="0.3">
      <c r="A77" s="138">
        <v>13</v>
      </c>
      <c r="B77" s="195">
        <f t="shared" si="5"/>
        <v>3.1499999999999968</v>
      </c>
      <c r="C77" s="196" t="s">
        <v>183</v>
      </c>
      <c r="D77" s="222" t="str">
        <f ca="1">CONCATENATE(OFFSET('Sheet 1_Assumptions'!$C$32,$A77,0)," - Recovered")</f>
        <v>Other - Recovered</v>
      </c>
      <c r="E77" s="71" t="s">
        <v>55</v>
      </c>
      <c r="F77" s="71"/>
      <c r="G77" s="198" t="s">
        <v>53</v>
      </c>
      <c r="H77" s="129">
        <v>0</v>
      </c>
      <c r="I77" s="129">
        <v>0</v>
      </c>
      <c r="J77" s="129">
        <v>0</v>
      </c>
      <c r="K77" s="129">
        <v>0</v>
      </c>
      <c r="L77" s="129">
        <v>0</v>
      </c>
      <c r="M77" s="129">
        <v>0</v>
      </c>
      <c r="N77" s="129">
        <v>0</v>
      </c>
      <c r="O77" s="129">
        <v>0</v>
      </c>
      <c r="P77" s="129">
        <v>0</v>
      </c>
      <c r="Q77" s="129">
        <v>0</v>
      </c>
      <c r="R77" s="129">
        <v>0</v>
      </c>
      <c r="S77" s="129">
        <v>0</v>
      </c>
      <c r="T77" s="129">
        <v>0</v>
      </c>
      <c r="U77" s="129">
        <v>0</v>
      </c>
      <c r="V77" s="129">
        <v>0</v>
      </c>
      <c r="W77" s="129">
        <v>0</v>
      </c>
      <c r="X77" s="129">
        <v>0</v>
      </c>
      <c r="Y77" s="129">
        <v>0</v>
      </c>
      <c r="Z77" s="129">
        <v>0</v>
      </c>
      <c r="AA77" s="129">
        <v>0</v>
      </c>
      <c r="AB77" s="129">
        <v>0</v>
      </c>
      <c r="AC77" s="129">
        <v>0</v>
      </c>
      <c r="AD77" s="129">
        <v>0</v>
      </c>
      <c r="AE77" s="129">
        <v>0</v>
      </c>
      <c r="AF77" s="129">
        <v>0</v>
      </c>
      <c r="AG77" s="129">
        <v>0</v>
      </c>
      <c r="AH77" s="129">
        <v>0</v>
      </c>
      <c r="AI77" s="129">
        <v>0</v>
      </c>
      <c r="AJ77" s="129">
        <v>0</v>
      </c>
      <c r="AK77" s="129">
        <v>0</v>
      </c>
      <c r="AL77" s="129">
        <v>0</v>
      </c>
    </row>
    <row r="78" spans="1:38" x14ac:dyDescent="0.3">
      <c r="A78" s="138">
        <v>14</v>
      </c>
      <c r="B78" s="195">
        <f t="shared" si="5"/>
        <v>3.1599999999999966</v>
      </c>
      <c r="C78" s="196" t="s">
        <v>184</v>
      </c>
      <c r="D78" s="222" t="str">
        <f ca="1">CONCATENATE(OFFSET('Sheet 1_Assumptions'!$C$32,$A78,0)," - Recovered")</f>
        <v>Other - Recovered</v>
      </c>
      <c r="E78" s="71" t="s">
        <v>55</v>
      </c>
      <c r="F78" s="71"/>
      <c r="G78" s="198" t="s">
        <v>53</v>
      </c>
      <c r="H78" s="129">
        <v>0</v>
      </c>
      <c r="I78" s="129">
        <v>0</v>
      </c>
      <c r="J78" s="129">
        <v>0</v>
      </c>
      <c r="K78" s="129">
        <v>0</v>
      </c>
      <c r="L78" s="129">
        <v>0</v>
      </c>
      <c r="M78" s="129">
        <v>0</v>
      </c>
      <c r="N78" s="129">
        <v>0</v>
      </c>
      <c r="O78" s="129">
        <v>0</v>
      </c>
      <c r="P78" s="129">
        <v>0</v>
      </c>
      <c r="Q78" s="129">
        <v>0</v>
      </c>
      <c r="R78" s="129">
        <v>0</v>
      </c>
      <c r="S78" s="129">
        <v>0</v>
      </c>
      <c r="T78" s="129">
        <v>0</v>
      </c>
      <c r="U78" s="129">
        <v>0</v>
      </c>
      <c r="V78" s="129">
        <v>0</v>
      </c>
      <c r="W78" s="129">
        <v>0</v>
      </c>
      <c r="X78" s="129">
        <v>0</v>
      </c>
      <c r="Y78" s="129">
        <v>0</v>
      </c>
      <c r="Z78" s="129">
        <v>0</v>
      </c>
      <c r="AA78" s="129">
        <v>0</v>
      </c>
      <c r="AB78" s="129">
        <v>0</v>
      </c>
      <c r="AC78" s="129">
        <v>0</v>
      </c>
      <c r="AD78" s="129">
        <v>0</v>
      </c>
      <c r="AE78" s="129">
        <v>0</v>
      </c>
      <c r="AF78" s="129">
        <v>0</v>
      </c>
      <c r="AG78" s="129">
        <v>0</v>
      </c>
      <c r="AH78" s="129">
        <v>0</v>
      </c>
      <c r="AI78" s="129">
        <v>0</v>
      </c>
      <c r="AJ78" s="129">
        <v>0</v>
      </c>
      <c r="AK78" s="129">
        <v>0</v>
      </c>
      <c r="AL78" s="129">
        <v>0</v>
      </c>
    </row>
    <row r="79" spans="1:38" x14ac:dyDescent="0.3">
      <c r="A79" s="138">
        <v>15</v>
      </c>
      <c r="B79" s="195">
        <f t="shared" si="5"/>
        <v>3.1699999999999964</v>
      </c>
      <c r="C79" s="196" t="s">
        <v>185</v>
      </c>
      <c r="D79" s="222" t="str">
        <f ca="1">CONCATENATE(OFFSET('Sheet 1_Assumptions'!$C$32,$A79,0)," - Recovered")</f>
        <v>Other - Recovered</v>
      </c>
      <c r="E79" s="71" t="s">
        <v>55</v>
      </c>
      <c r="F79" s="71"/>
      <c r="G79" s="198" t="s">
        <v>53</v>
      </c>
      <c r="H79" s="129">
        <v>0</v>
      </c>
      <c r="I79" s="129">
        <v>0</v>
      </c>
      <c r="J79" s="129">
        <v>0</v>
      </c>
      <c r="K79" s="129">
        <v>0</v>
      </c>
      <c r="L79" s="129">
        <v>0</v>
      </c>
      <c r="M79" s="129">
        <v>0</v>
      </c>
      <c r="N79" s="129">
        <v>0</v>
      </c>
      <c r="O79" s="129">
        <v>0</v>
      </c>
      <c r="P79" s="129">
        <v>0</v>
      </c>
      <c r="Q79" s="129">
        <v>0</v>
      </c>
      <c r="R79" s="129">
        <v>0</v>
      </c>
      <c r="S79" s="129">
        <v>0</v>
      </c>
      <c r="T79" s="129">
        <v>0</v>
      </c>
      <c r="U79" s="129">
        <v>0</v>
      </c>
      <c r="V79" s="129">
        <v>0</v>
      </c>
      <c r="W79" s="129">
        <v>0</v>
      </c>
      <c r="X79" s="129">
        <v>0</v>
      </c>
      <c r="Y79" s="129">
        <v>0</v>
      </c>
      <c r="Z79" s="129">
        <v>0</v>
      </c>
      <c r="AA79" s="129">
        <v>0</v>
      </c>
      <c r="AB79" s="129">
        <v>0</v>
      </c>
      <c r="AC79" s="129">
        <v>0</v>
      </c>
      <c r="AD79" s="129">
        <v>0</v>
      </c>
      <c r="AE79" s="129">
        <v>0</v>
      </c>
      <c r="AF79" s="129">
        <v>0</v>
      </c>
      <c r="AG79" s="129">
        <v>0</v>
      </c>
      <c r="AH79" s="129">
        <v>0</v>
      </c>
      <c r="AI79" s="129">
        <v>0</v>
      </c>
      <c r="AJ79" s="129">
        <v>0</v>
      </c>
      <c r="AK79" s="129">
        <v>0</v>
      </c>
      <c r="AL79" s="129">
        <v>0</v>
      </c>
    </row>
    <row r="80" spans="1:38" x14ac:dyDescent="0.3">
      <c r="A80" s="138">
        <v>16</v>
      </c>
      <c r="B80" s="195">
        <f t="shared" si="5"/>
        <v>3.1799999999999962</v>
      </c>
      <c r="C80" s="196" t="s">
        <v>186</v>
      </c>
      <c r="D80" s="222" t="str">
        <f ca="1">CONCATENATE(OFFSET('Sheet 1_Assumptions'!$C$32,$A80,0)," - Recovered")</f>
        <v>Other - Recovered</v>
      </c>
      <c r="E80" s="71" t="s">
        <v>55</v>
      </c>
      <c r="F80" s="71"/>
      <c r="G80" s="198" t="s">
        <v>53</v>
      </c>
      <c r="H80" s="129">
        <v>0</v>
      </c>
      <c r="I80" s="129">
        <v>0</v>
      </c>
      <c r="J80" s="129">
        <v>0</v>
      </c>
      <c r="K80" s="129">
        <v>0</v>
      </c>
      <c r="L80" s="129">
        <v>0</v>
      </c>
      <c r="M80" s="129">
        <v>0</v>
      </c>
      <c r="N80" s="129">
        <v>0</v>
      </c>
      <c r="O80" s="129">
        <v>0</v>
      </c>
      <c r="P80" s="129">
        <v>0</v>
      </c>
      <c r="Q80" s="129">
        <v>0</v>
      </c>
      <c r="R80" s="129">
        <v>0</v>
      </c>
      <c r="S80" s="129">
        <v>0</v>
      </c>
      <c r="T80" s="129">
        <v>0</v>
      </c>
      <c r="U80" s="129">
        <v>0</v>
      </c>
      <c r="V80" s="129">
        <v>0</v>
      </c>
      <c r="W80" s="129">
        <v>0</v>
      </c>
      <c r="X80" s="129">
        <v>0</v>
      </c>
      <c r="Y80" s="129">
        <v>0</v>
      </c>
      <c r="Z80" s="129">
        <v>0</v>
      </c>
      <c r="AA80" s="129">
        <v>0</v>
      </c>
      <c r="AB80" s="129">
        <v>0</v>
      </c>
      <c r="AC80" s="129">
        <v>0</v>
      </c>
      <c r="AD80" s="129">
        <v>0</v>
      </c>
      <c r="AE80" s="129">
        <v>0</v>
      </c>
      <c r="AF80" s="129">
        <v>0</v>
      </c>
      <c r="AG80" s="129">
        <v>0</v>
      </c>
      <c r="AH80" s="129">
        <v>0</v>
      </c>
      <c r="AI80" s="129">
        <v>0</v>
      </c>
      <c r="AJ80" s="129">
        <v>0</v>
      </c>
      <c r="AK80" s="129">
        <v>0</v>
      </c>
      <c r="AL80" s="129">
        <v>0</v>
      </c>
    </row>
    <row r="81" spans="1:38" x14ac:dyDescent="0.3">
      <c r="A81" s="138">
        <v>17</v>
      </c>
      <c r="B81" s="195">
        <f t="shared" si="5"/>
        <v>3.1899999999999959</v>
      </c>
      <c r="C81" s="196" t="s">
        <v>187</v>
      </c>
      <c r="D81" s="222" t="str">
        <f ca="1">CONCATENATE(OFFSET('Sheet 1_Assumptions'!$C$32,$A81,0)," - Recovered")</f>
        <v>Other - Recovered</v>
      </c>
      <c r="E81" s="71" t="s">
        <v>55</v>
      </c>
      <c r="F81" s="71"/>
      <c r="G81" s="198" t="s">
        <v>53</v>
      </c>
      <c r="H81" s="129">
        <v>0</v>
      </c>
      <c r="I81" s="129">
        <v>0</v>
      </c>
      <c r="J81" s="129">
        <v>0</v>
      </c>
      <c r="K81" s="129">
        <v>0</v>
      </c>
      <c r="L81" s="129">
        <v>0</v>
      </c>
      <c r="M81" s="129">
        <v>0</v>
      </c>
      <c r="N81" s="129">
        <v>0</v>
      </c>
      <c r="O81" s="129">
        <v>0</v>
      </c>
      <c r="P81" s="129">
        <v>0</v>
      </c>
      <c r="Q81" s="129">
        <v>0</v>
      </c>
      <c r="R81" s="129">
        <v>0</v>
      </c>
      <c r="S81" s="129">
        <v>0</v>
      </c>
      <c r="T81" s="129">
        <v>0</v>
      </c>
      <c r="U81" s="129">
        <v>0</v>
      </c>
      <c r="V81" s="129">
        <v>0</v>
      </c>
      <c r="W81" s="129">
        <v>0</v>
      </c>
      <c r="X81" s="129">
        <v>0</v>
      </c>
      <c r="Y81" s="129">
        <v>0</v>
      </c>
      <c r="Z81" s="129">
        <v>0</v>
      </c>
      <c r="AA81" s="129">
        <v>0</v>
      </c>
      <c r="AB81" s="129">
        <v>0</v>
      </c>
      <c r="AC81" s="129">
        <v>0</v>
      </c>
      <c r="AD81" s="129">
        <v>0</v>
      </c>
      <c r="AE81" s="129">
        <v>0</v>
      </c>
      <c r="AF81" s="129">
        <v>0</v>
      </c>
      <c r="AG81" s="129">
        <v>0</v>
      </c>
      <c r="AH81" s="129">
        <v>0</v>
      </c>
      <c r="AI81" s="129">
        <v>0</v>
      </c>
      <c r="AJ81" s="129">
        <v>0</v>
      </c>
      <c r="AK81" s="129">
        <v>0</v>
      </c>
      <c r="AL81" s="129">
        <v>0</v>
      </c>
    </row>
    <row r="82" spans="1:38" x14ac:dyDescent="0.3">
      <c r="A82" s="138">
        <v>18</v>
      </c>
      <c r="B82" s="195">
        <f t="shared" si="5"/>
        <v>3.1999999999999957</v>
      </c>
      <c r="C82" s="196" t="s">
        <v>188</v>
      </c>
      <c r="D82" s="222" t="str">
        <f ca="1">CONCATENATE(OFFSET('Sheet 1_Assumptions'!$C$32,$A82,0)," - Recovered")</f>
        <v>Other - Recovered</v>
      </c>
      <c r="E82" s="71" t="s">
        <v>55</v>
      </c>
      <c r="F82" s="71"/>
      <c r="G82" s="198" t="s">
        <v>53</v>
      </c>
      <c r="H82" s="129">
        <v>0</v>
      </c>
      <c r="I82" s="129">
        <v>0</v>
      </c>
      <c r="J82" s="129">
        <v>0</v>
      </c>
      <c r="K82" s="129">
        <v>0</v>
      </c>
      <c r="L82" s="129">
        <v>0</v>
      </c>
      <c r="M82" s="129">
        <v>0</v>
      </c>
      <c r="N82" s="129">
        <v>0</v>
      </c>
      <c r="O82" s="129">
        <v>0</v>
      </c>
      <c r="P82" s="129">
        <v>0</v>
      </c>
      <c r="Q82" s="129">
        <v>0</v>
      </c>
      <c r="R82" s="129">
        <v>0</v>
      </c>
      <c r="S82" s="129">
        <v>0</v>
      </c>
      <c r="T82" s="129">
        <v>0</v>
      </c>
      <c r="U82" s="129">
        <v>0</v>
      </c>
      <c r="V82" s="129">
        <v>0</v>
      </c>
      <c r="W82" s="129">
        <v>0</v>
      </c>
      <c r="X82" s="129">
        <v>0</v>
      </c>
      <c r="Y82" s="129">
        <v>0</v>
      </c>
      <c r="Z82" s="129">
        <v>0</v>
      </c>
      <c r="AA82" s="129">
        <v>0</v>
      </c>
      <c r="AB82" s="129">
        <v>0</v>
      </c>
      <c r="AC82" s="129">
        <v>0</v>
      </c>
      <c r="AD82" s="129">
        <v>0</v>
      </c>
      <c r="AE82" s="129">
        <v>0</v>
      </c>
      <c r="AF82" s="129">
        <v>0</v>
      </c>
      <c r="AG82" s="129">
        <v>0</v>
      </c>
      <c r="AH82" s="129">
        <v>0</v>
      </c>
      <c r="AI82" s="129">
        <v>0</v>
      </c>
      <c r="AJ82" s="129">
        <v>0</v>
      </c>
      <c r="AK82" s="129">
        <v>0</v>
      </c>
      <c r="AL82" s="129">
        <v>0</v>
      </c>
    </row>
    <row r="83" spans="1:38" x14ac:dyDescent="0.3">
      <c r="A83" s="138">
        <v>19</v>
      </c>
      <c r="B83" s="195">
        <f t="shared" si="5"/>
        <v>3.2099999999999955</v>
      </c>
      <c r="C83" s="196" t="s">
        <v>189</v>
      </c>
      <c r="D83" s="222" t="str">
        <f ca="1">CONCATENATE(OFFSET('Sheet 1_Assumptions'!$C$32,$A83,0)," - Recovered")</f>
        <v>Other - Recovered</v>
      </c>
      <c r="E83" s="71" t="s">
        <v>55</v>
      </c>
      <c r="F83" s="71"/>
      <c r="G83" s="198" t="s">
        <v>53</v>
      </c>
      <c r="H83" s="129">
        <v>0</v>
      </c>
      <c r="I83" s="129">
        <v>0</v>
      </c>
      <c r="J83" s="129">
        <v>0</v>
      </c>
      <c r="K83" s="129">
        <v>0</v>
      </c>
      <c r="L83" s="129">
        <v>0</v>
      </c>
      <c r="M83" s="129">
        <v>0</v>
      </c>
      <c r="N83" s="129">
        <v>0</v>
      </c>
      <c r="O83" s="129">
        <v>0</v>
      </c>
      <c r="P83" s="129">
        <v>0</v>
      </c>
      <c r="Q83" s="129">
        <v>0</v>
      </c>
      <c r="R83" s="129">
        <v>0</v>
      </c>
      <c r="S83" s="129">
        <v>0</v>
      </c>
      <c r="T83" s="129">
        <v>0</v>
      </c>
      <c r="U83" s="129">
        <v>0</v>
      </c>
      <c r="V83" s="129">
        <v>0</v>
      </c>
      <c r="W83" s="129">
        <v>0</v>
      </c>
      <c r="X83" s="129">
        <v>0</v>
      </c>
      <c r="Y83" s="129">
        <v>0</v>
      </c>
      <c r="Z83" s="129">
        <v>0</v>
      </c>
      <c r="AA83" s="129">
        <v>0</v>
      </c>
      <c r="AB83" s="129">
        <v>0</v>
      </c>
      <c r="AC83" s="129">
        <v>0</v>
      </c>
      <c r="AD83" s="129">
        <v>0</v>
      </c>
      <c r="AE83" s="129">
        <v>0</v>
      </c>
      <c r="AF83" s="129">
        <v>0</v>
      </c>
      <c r="AG83" s="129">
        <v>0</v>
      </c>
      <c r="AH83" s="129">
        <v>0</v>
      </c>
      <c r="AI83" s="129">
        <v>0</v>
      </c>
      <c r="AJ83" s="129">
        <v>0</v>
      </c>
      <c r="AK83" s="129">
        <v>0</v>
      </c>
      <c r="AL83" s="129">
        <v>0</v>
      </c>
    </row>
    <row r="84" spans="1:38" x14ac:dyDescent="0.3">
      <c r="A84" s="137"/>
      <c r="B84" s="223"/>
      <c r="C84" s="224"/>
      <c r="D84" s="191" t="s">
        <v>260</v>
      </c>
      <c r="E84" s="225"/>
      <c r="F84" s="225"/>
      <c r="G84" s="226"/>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row>
    <row r="85" spans="1:38" x14ac:dyDescent="0.3">
      <c r="B85" s="195">
        <f>B83+0.01</f>
        <v>3.2199999999999953</v>
      </c>
      <c r="C85" s="196" t="s">
        <v>192</v>
      </c>
      <c r="D85" s="222" t="s">
        <v>191</v>
      </c>
      <c r="E85" s="71" t="s">
        <v>55</v>
      </c>
      <c r="F85" s="74"/>
      <c r="G85" s="198" t="s">
        <v>53</v>
      </c>
      <c r="H85" s="129">
        <v>0</v>
      </c>
      <c r="I85" s="129">
        <v>0</v>
      </c>
      <c r="J85" s="129">
        <v>0</v>
      </c>
      <c r="K85" s="129">
        <v>0</v>
      </c>
      <c r="L85" s="129">
        <v>0</v>
      </c>
      <c r="M85" s="129">
        <v>0</v>
      </c>
      <c r="N85" s="129">
        <v>0</v>
      </c>
      <c r="O85" s="129">
        <v>0</v>
      </c>
      <c r="P85" s="129">
        <v>0</v>
      </c>
      <c r="Q85" s="129">
        <v>0</v>
      </c>
      <c r="R85" s="129">
        <v>0</v>
      </c>
      <c r="S85" s="129">
        <v>0</v>
      </c>
      <c r="T85" s="129">
        <v>0</v>
      </c>
      <c r="U85" s="129">
        <v>0</v>
      </c>
      <c r="V85" s="129">
        <v>0</v>
      </c>
      <c r="W85" s="129">
        <v>0</v>
      </c>
      <c r="X85" s="129">
        <v>0</v>
      </c>
      <c r="Y85" s="129">
        <v>0</v>
      </c>
      <c r="Z85" s="129">
        <v>0</v>
      </c>
      <c r="AA85" s="129">
        <v>0</v>
      </c>
      <c r="AB85" s="129">
        <v>0</v>
      </c>
      <c r="AC85" s="129">
        <v>0</v>
      </c>
      <c r="AD85" s="129">
        <v>0</v>
      </c>
      <c r="AE85" s="129">
        <v>0</v>
      </c>
      <c r="AF85" s="129">
        <v>0</v>
      </c>
      <c r="AG85" s="129">
        <v>0</v>
      </c>
      <c r="AH85" s="129">
        <v>0</v>
      </c>
      <c r="AI85" s="129">
        <v>0</v>
      </c>
      <c r="AJ85" s="129">
        <v>0</v>
      </c>
      <c r="AK85" s="129">
        <v>0</v>
      </c>
      <c r="AL85" s="129">
        <v>0</v>
      </c>
    </row>
    <row r="86" spans="1:38" x14ac:dyDescent="0.3">
      <c r="A86" s="138">
        <v>0</v>
      </c>
      <c r="B86" s="195">
        <f>B85+0.01</f>
        <v>3.2299999999999951</v>
      </c>
      <c r="C86" s="196" t="s">
        <v>170</v>
      </c>
      <c r="D86" s="222" t="str">
        <f ca="1">CONCATENATE(OFFSET('Sheet 1_Assumptions'!$C$32,$A86,0)," - Recovered")</f>
        <v>Compost (premium quality) – AS 4454-2012 certified - Recovered</v>
      </c>
      <c r="E86" s="71" t="s">
        <v>55</v>
      </c>
      <c r="F86" s="74"/>
      <c r="G86" s="198" t="s">
        <v>53</v>
      </c>
      <c r="H86" s="129">
        <v>0</v>
      </c>
      <c r="I86" s="129">
        <v>0</v>
      </c>
      <c r="J86" s="129">
        <v>0</v>
      </c>
      <c r="K86" s="129">
        <v>0</v>
      </c>
      <c r="L86" s="129">
        <v>0</v>
      </c>
      <c r="M86" s="129">
        <v>0</v>
      </c>
      <c r="N86" s="129">
        <v>0</v>
      </c>
      <c r="O86" s="129">
        <v>0</v>
      </c>
      <c r="P86" s="129">
        <v>0</v>
      </c>
      <c r="Q86" s="129">
        <v>0</v>
      </c>
      <c r="R86" s="129">
        <v>0</v>
      </c>
      <c r="S86" s="129">
        <v>0</v>
      </c>
      <c r="T86" s="129">
        <v>0</v>
      </c>
      <c r="U86" s="129">
        <v>0</v>
      </c>
      <c r="V86" s="129">
        <v>0</v>
      </c>
      <c r="W86" s="129">
        <v>0</v>
      </c>
      <c r="X86" s="129">
        <v>0</v>
      </c>
      <c r="Y86" s="129">
        <v>0</v>
      </c>
      <c r="Z86" s="129">
        <v>0</v>
      </c>
      <c r="AA86" s="129">
        <v>0</v>
      </c>
      <c r="AB86" s="129">
        <v>0</v>
      </c>
      <c r="AC86" s="129">
        <v>0</v>
      </c>
      <c r="AD86" s="129">
        <v>0</v>
      </c>
      <c r="AE86" s="129">
        <v>0</v>
      </c>
      <c r="AF86" s="129">
        <v>0</v>
      </c>
      <c r="AG86" s="129">
        <v>0</v>
      </c>
      <c r="AH86" s="129">
        <v>0</v>
      </c>
      <c r="AI86" s="129">
        <v>0</v>
      </c>
      <c r="AJ86" s="129">
        <v>0</v>
      </c>
      <c r="AK86" s="129">
        <v>0</v>
      </c>
      <c r="AL86" s="129">
        <v>0</v>
      </c>
    </row>
    <row r="87" spans="1:38" x14ac:dyDescent="0.3">
      <c r="A87" s="138">
        <v>1</v>
      </c>
      <c r="B87" s="195">
        <f>B86+0.01</f>
        <v>3.2399999999999949</v>
      </c>
      <c r="C87" s="196" t="s">
        <v>171</v>
      </c>
      <c r="D87" s="222" t="str">
        <f ca="1">CONCATENATE(OFFSET('Sheet 1_Assumptions'!$C$32,$A87,0)," - Recovered")</f>
        <v>Compost (medium quality) – AS 4454-2012 certified - Recovered</v>
      </c>
      <c r="E87" s="71" t="s">
        <v>55</v>
      </c>
      <c r="F87" s="71"/>
      <c r="G87" s="198" t="s">
        <v>53</v>
      </c>
      <c r="H87" s="129">
        <v>0</v>
      </c>
      <c r="I87" s="129">
        <v>0</v>
      </c>
      <c r="J87" s="129">
        <v>0</v>
      </c>
      <c r="K87" s="129">
        <v>0</v>
      </c>
      <c r="L87" s="129">
        <v>0</v>
      </c>
      <c r="M87" s="129">
        <v>0</v>
      </c>
      <c r="N87" s="129">
        <v>0</v>
      </c>
      <c r="O87" s="129">
        <v>0</v>
      </c>
      <c r="P87" s="129">
        <v>0</v>
      </c>
      <c r="Q87" s="129">
        <v>0</v>
      </c>
      <c r="R87" s="129">
        <v>0</v>
      </c>
      <c r="S87" s="129">
        <v>0</v>
      </c>
      <c r="T87" s="129">
        <v>0</v>
      </c>
      <c r="U87" s="129">
        <v>0</v>
      </c>
      <c r="V87" s="129">
        <v>0</v>
      </c>
      <c r="W87" s="129">
        <v>0</v>
      </c>
      <c r="X87" s="129">
        <v>0</v>
      </c>
      <c r="Y87" s="129">
        <v>0</v>
      </c>
      <c r="Z87" s="129">
        <v>0</v>
      </c>
      <c r="AA87" s="129">
        <v>0</v>
      </c>
      <c r="AB87" s="129">
        <v>0</v>
      </c>
      <c r="AC87" s="129">
        <v>0</v>
      </c>
      <c r="AD87" s="129">
        <v>0</v>
      </c>
      <c r="AE87" s="129">
        <v>0</v>
      </c>
      <c r="AF87" s="129">
        <v>0</v>
      </c>
      <c r="AG87" s="129">
        <v>0</v>
      </c>
      <c r="AH87" s="129">
        <v>0</v>
      </c>
      <c r="AI87" s="129">
        <v>0</v>
      </c>
      <c r="AJ87" s="129">
        <v>0</v>
      </c>
      <c r="AK87" s="129">
        <v>0</v>
      </c>
      <c r="AL87" s="129">
        <v>0</v>
      </c>
    </row>
    <row r="88" spans="1:38" x14ac:dyDescent="0.3">
      <c r="A88" s="138">
        <v>2</v>
      </c>
      <c r="B88" s="195">
        <f t="shared" ref="B88:B104" si="6">B87+0.01</f>
        <v>3.2499999999999947</v>
      </c>
      <c r="C88" s="196" t="s">
        <v>172</v>
      </c>
      <c r="D88" s="222" t="str">
        <f ca="1">CONCATENATE(OFFSET('Sheet 1_Assumptions'!$C$32,$A88,0)," - Recovered")</f>
        <v>Compost (low quality) – AS 4454-2012 certified - Recovered</v>
      </c>
      <c r="E88" s="71" t="s">
        <v>55</v>
      </c>
      <c r="F88" s="71"/>
      <c r="G88" s="198" t="s">
        <v>53</v>
      </c>
      <c r="H88" s="129">
        <v>0</v>
      </c>
      <c r="I88" s="129">
        <v>0</v>
      </c>
      <c r="J88" s="129">
        <v>0</v>
      </c>
      <c r="K88" s="129">
        <v>0</v>
      </c>
      <c r="L88" s="129">
        <v>0</v>
      </c>
      <c r="M88" s="129">
        <v>0</v>
      </c>
      <c r="N88" s="129">
        <v>0</v>
      </c>
      <c r="O88" s="129">
        <v>0</v>
      </c>
      <c r="P88" s="129">
        <v>0</v>
      </c>
      <c r="Q88" s="129">
        <v>0</v>
      </c>
      <c r="R88" s="129">
        <v>0</v>
      </c>
      <c r="S88" s="129">
        <v>0</v>
      </c>
      <c r="T88" s="129">
        <v>0</v>
      </c>
      <c r="U88" s="129">
        <v>0</v>
      </c>
      <c r="V88" s="129">
        <v>0</v>
      </c>
      <c r="W88" s="129">
        <v>0</v>
      </c>
      <c r="X88" s="129">
        <v>0</v>
      </c>
      <c r="Y88" s="129">
        <v>0</v>
      </c>
      <c r="Z88" s="129">
        <v>0</v>
      </c>
      <c r="AA88" s="129">
        <v>0</v>
      </c>
      <c r="AB88" s="129">
        <v>0</v>
      </c>
      <c r="AC88" s="129">
        <v>0</v>
      </c>
      <c r="AD88" s="129">
        <v>0</v>
      </c>
      <c r="AE88" s="129">
        <v>0</v>
      </c>
      <c r="AF88" s="129">
        <v>0</v>
      </c>
      <c r="AG88" s="129">
        <v>0</v>
      </c>
      <c r="AH88" s="129">
        <v>0</v>
      </c>
      <c r="AI88" s="129">
        <v>0</v>
      </c>
      <c r="AJ88" s="129">
        <v>0</v>
      </c>
      <c r="AK88" s="129">
        <v>0</v>
      </c>
      <c r="AL88" s="129">
        <v>0</v>
      </c>
    </row>
    <row r="89" spans="1:38" x14ac:dyDescent="0.3">
      <c r="A89" s="138">
        <v>3</v>
      </c>
      <c r="B89" s="195">
        <f t="shared" si="6"/>
        <v>3.2599999999999945</v>
      </c>
      <c r="C89" s="196" t="s">
        <v>173</v>
      </c>
      <c r="D89" s="222" t="str">
        <f ca="1">CONCATENATE(OFFSET('Sheet 1_Assumptions'!$C$32,$A89,0)," - Recovered")</f>
        <v>Composted soil conditioner - Recovered</v>
      </c>
      <c r="E89" s="71" t="s">
        <v>55</v>
      </c>
      <c r="F89" s="71"/>
      <c r="G89" s="198" t="s">
        <v>53</v>
      </c>
      <c r="H89" s="129">
        <v>0</v>
      </c>
      <c r="I89" s="129">
        <v>0</v>
      </c>
      <c r="J89" s="129">
        <v>0</v>
      </c>
      <c r="K89" s="129">
        <v>0</v>
      </c>
      <c r="L89" s="129">
        <v>0</v>
      </c>
      <c r="M89" s="129">
        <v>0</v>
      </c>
      <c r="N89" s="129">
        <v>0</v>
      </c>
      <c r="O89" s="129">
        <v>0</v>
      </c>
      <c r="P89" s="129">
        <v>0</v>
      </c>
      <c r="Q89" s="129">
        <v>0</v>
      </c>
      <c r="R89" s="129">
        <v>0</v>
      </c>
      <c r="S89" s="129">
        <v>0</v>
      </c>
      <c r="T89" s="129">
        <v>0</v>
      </c>
      <c r="U89" s="129">
        <v>0</v>
      </c>
      <c r="V89" s="129">
        <v>0</v>
      </c>
      <c r="W89" s="129">
        <v>0</v>
      </c>
      <c r="X89" s="129">
        <v>0</v>
      </c>
      <c r="Y89" s="129">
        <v>0</v>
      </c>
      <c r="Z89" s="129">
        <v>0</v>
      </c>
      <c r="AA89" s="129">
        <v>0</v>
      </c>
      <c r="AB89" s="129">
        <v>0</v>
      </c>
      <c r="AC89" s="129">
        <v>0</v>
      </c>
      <c r="AD89" s="129">
        <v>0</v>
      </c>
      <c r="AE89" s="129">
        <v>0</v>
      </c>
      <c r="AF89" s="129">
        <v>0</v>
      </c>
      <c r="AG89" s="129">
        <v>0</v>
      </c>
      <c r="AH89" s="129">
        <v>0</v>
      </c>
      <c r="AI89" s="129">
        <v>0</v>
      </c>
      <c r="AJ89" s="129">
        <v>0</v>
      </c>
      <c r="AK89" s="129">
        <v>0</v>
      </c>
      <c r="AL89" s="129">
        <v>0</v>
      </c>
    </row>
    <row r="90" spans="1:38" x14ac:dyDescent="0.3">
      <c r="A90" s="138">
        <v>4</v>
      </c>
      <c r="B90" s="195">
        <f t="shared" si="6"/>
        <v>3.2699999999999942</v>
      </c>
      <c r="C90" s="196" t="s">
        <v>174</v>
      </c>
      <c r="D90" s="222" t="str">
        <f ca="1">CONCATENATE(OFFSET('Sheet 1_Assumptions'!$C$32,$A90,0)," - Recovered")</f>
        <v>Mine rehabilitation topsoil - Recovered</v>
      </c>
      <c r="E90" s="71" t="s">
        <v>55</v>
      </c>
      <c r="F90" s="71"/>
      <c r="G90" s="198" t="s">
        <v>53</v>
      </c>
      <c r="H90" s="129">
        <v>0</v>
      </c>
      <c r="I90" s="129">
        <v>0</v>
      </c>
      <c r="J90" s="129">
        <v>0</v>
      </c>
      <c r="K90" s="129">
        <v>0</v>
      </c>
      <c r="L90" s="129">
        <v>0</v>
      </c>
      <c r="M90" s="129">
        <v>0</v>
      </c>
      <c r="N90" s="129">
        <v>0</v>
      </c>
      <c r="O90" s="129">
        <v>0</v>
      </c>
      <c r="P90" s="129">
        <v>0</v>
      </c>
      <c r="Q90" s="129">
        <v>0</v>
      </c>
      <c r="R90" s="129">
        <v>0</v>
      </c>
      <c r="S90" s="129">
        <v>0</v>
      </c>
      <c r="T90" s="129">
        <v>0</v>
      </c>
      <c r="U90" s="129">
        <v>0</v>
      </c>
      <c r="V90" s="129">
        <v>0</v>
      </c>
      <c r="W90" s="129">
        <v>0</v>
      </c>
      <c r="X90" s="129">
        <v>0</v>
      </c>
      <c r="Y90" s="129">
        <v>0</v>
      </c>
      <c r="Z90" s="129">
        <v>0</v>
      </c>
      <c r="AA90" s="129">
        <v>0</v>
      </c>
      <c r="AB90" s="129">
        <v>0</v>
      </c>
      <c r="AC90" s="129">
        <v>0</v>
      </c>
      <c r="AD90" s="129">
        <v>0</v>
      </c>
      <c r="AE90" s="129">
        <v>0</v>
      </c>
      <c r="AF90" s="129">
        <v>0</v>
      </c>
      <c r="AG90" s="129">
        <v>0</v>
      </c>
      <c r="AH90" s="129">
        <v>0</v>
      </c>
      <c r="AI90" s="129">
        <v>0</v>
      </c>
      <c r="AJ90" s="129">
        <v>0</v>
      </c>
      <c r="AK90" s="129">
        <v>0</v>
      </c>
      <c r="AL90" s="129">
        <v>0</v>
      </c>
    </row>
    <row r="91" spans="1:38" x14ac:dyDescent="0.3">
      <c r="A91" s="138">
        <v>5</v>
      </c>
      <c r="B91" s="195">
        <f t="shared" si="6"/>
        <v>3.279999999999994</v>
      </c>
      <c r="C91" s="196" t="s">
        <v>175</v>
      </c>
      <c r="D91" s="222" t="str">
        <f ca="1">CONCATENATE(OFFSET('Sheet 1_Assumptions'!$C$32,$A91,0)," - Recovered")</f>
        <v>Methane - Recovered</v>
      </c>
      <c r="E91" s="71" t="s">
        <v>55</v>
      </c>
      <c r="F91" s="71"/>
      <c r="G91" s="198" t="s">
        <v>53</v>
      </c>
      <c r="H91" s="129">
        <v>0</v>
      </c>
      <c r="I91" s="129">
        <v>0</v>
      </c>
      <c r="J91" s="129">
        <v>0</v>
      </c>
      <c r="K91" s="129">
        <v>0</v>
      </c>
      <c r="L91" s="129">
        <v>0</v>
      </c>
      <c r="M91" s="129">
        <v>0</v>
      </c>
      <c r="N91" s="129">
        <v>0</v>
      </c>
      <c r="O91" s="129">
        <v>0</v>
      </c>
      <c r="P91" s="129">
        <v>0</v>
      </c>
      <c r="Q91" s="129">
        <v>0</v>
      </c>
      <c r="R91" s="129">
        <v>0</v>
      </c>
      <c r="S91" s="129">
        <v>0</v>
      </c>
      <c r="T91" s="129">
        <v>0</v>
      </c>
      <c r="U91" s="129">
        <v>0</v>
      </c>
      <c r="V91" s="129">
        <v>0</v>
      </c>
      <c r="W91" s="129">
        <v>0</v>
      </c>
      <c r="X91" s="129">
        <v>0</v>
      </c>
      <c r="Y91" s="129">
        <v>0</v>
      </c>
      <c r="Z91" s="129">
        <v>0</v>
      </c>
      <c r="AA91" s="129">
        <v>0</v>
      </c>
      <c r="AB91" s="129">
        <v>0</v>
      </c>
      <c r="AC91" s="129">
        <v>0</v>
      </c>
      <c r="AD91" s="129">
        <v>0</v>
      </c>
      <c r="AE91" s="129">
        <v>0</v>
      </c>
      <c r="AF91" s="129">
        <v>0</v>
      </c>
      <c r="AG91" s="129">
        <v>0</v>
      </c>
      <c r="AH91" s="129">
        <v>0</v>
      </c>
      <c r="AI91" s="129">
        <v>0</v>
      </c>
      <c r="AJ91" s="129">
        <v>0</v>
      </c>
      <c r="AK91" s="129">
        <v>0</v>
      </c>
      <c r="AL91" s="129">
        <v>0</v>
      </c>
    </row>
    <row r="92" spans="1:38" x14ac:dyDescent="0.3">
      <c r="A92" s="138">
        <v>6</v>
      </c>
      <c r="B92" s="195">
        <f t="shared" si="6"/>
        <v>3.2899999999999938</v>
      </c>
      <c r="C92" s="196" t="s">
        <v>176</v>
      </c>
      <c r="D92" s="222" t="str">
        <f ca="1">CONCATENATE(OFFSET('Sheet 1_Assumptions'!$C$32,$A92,0)," - Recovered")</f>
        <v>Other - Recovered</v>
      </c>
      <c r="E92" s="71" t="s">
        <v>55</v>
      </c>
      <c r="F92" s="71"/>
      <c r="G92" s="198" t="s">
        <v>53</v>
      </c>
      <c r="H92" s="129">
        <v>0</v>
      </c>
      <c r="I92" s="129">
        <v>0</v>
      </c>
      <c r="J92" s="129">
        <v>0</v>
      </c>
      <c r="K92" s="129">
        <v>0</v>
      </c>
      <c r="L92" s="129">
        <v>0</v>
      </c>
      <c r="M92" s="129">
        <v>0</v>
      </c>
      <c r="N92" s="129">
        <v>0</v>
      </c>
      <c r="O92" s="129">
        <v>0</v>
      </c>
      <c r="P92" s="129">
        <v>0</v>
      </c>
      <c r="Q92" s="129">
        <v>0</v>
      </c>
      <c r="R92" s="129">
        <v>0</v>
      </c>
      <c r="S92" s="129">
        <v>0</v>
      </c>
      <c r="T92" s="129">
        <v>0</v>
      </c>
      <c r="U92" s="129">
        <v>0</v>
      </c>
      <c r="V92" s="129">
        <v>0</v>
      </c>
      <c r="W92" s="129">
        <v>0</v>
      </c>
      <c r="X92" s="129">
        <v>0</v>
      </c>
      <c r="Y92" s="129">
        <v>0</v>
      </c>
      <c r="Z92" s="129">
        <v>0</v>
      </c>
      <c r="AA92" s="129">
        <v>0</v>
      </c>
      <c r="AB92" s="129">
        <v>0</v>
      </c>
      <c r="AC92" s="129">
        <v>0</v>
      </c>
      <c r="AD92" s="129">
        <v>0</v>
      </c>
      <c r="AE92" s="129">
        <v>0</v>
      </c>
      <c r="AF92" s="129">
        <v>0</v>
      </c>
      <c r="AG92" s="129">
        <v>0</v>
      </c>
      <c r="AH92" s="129">
        <v>0</v>
      </c>
      <c r="AI92" s="129">
        <v>0</v>
      </c>
      <c r="AJ92" s="129">
        <v>0</v>
      </c>
      <c r="AK92" s="129">
        <v>0</v>
      </c>
      <c r="AL92" s="129">
        <v>0</v>
      </c>
    </row>
    <row r="93" spans="1:38" x14ac:dyDescent="0.3">
      <c r="A93" s="138">
        <v>7</v>
      </c>
      <c r="B93" s="195">
        <f t="shared" si="6"/>
        <v>3.2999999999999936</v>
      </c>
      <c r="C93" s="196" t="s">
        <v>177</v>
      </c>
      <c r="D93" s="222" t="str">
        <f ca="1">CONCATENATE(OFFSET('Sheet 1_Assumptions'!$C$32,$A93,0)," - Recovered")</f>
        <v>Other - Recovered</v>
      </c>
      <c r="E93" s="71" t="s">
        <v>55</v>
      </c>
      <c r="F93" s="71"/>
      <c r="G93" s="198" t="s">
        <v>53</v>
      </c>
      <c r="H93" s="129">
        <v>0</v>
      </c>
      <c r="I93" s="129">
        <v>0</v>
      </c>
      <c r="J93" s="129">
        <v>0</v>
      </c>
      <c r="K93" s="129">
        <v>0</v>
      </c>
      <c r="L93" s="129">
        <v>0</v>
      </c>
      <c r="M93" s="129">
        <v>0</v>
      </c>
      <c r="N93" s="129">
        <v>0</v>
      </c>
      <c r="O93" s="129">
        <v>0</v>
      </c>
      <c r="P93" s="129">
        <v>0</v>
      </c>
      <c r="Q93" s="129">
        <v>0</v>
      </c>
      <c r="R93" s="129">
        <v>0</v>
      </c>
      <c r="S93" s="129">
        <v>0</v>
      </c>
      <c r="T93" s="129">
        <v>0</v>
      </c>
      <c r="U93" s="129">
        <v>0</v>
      </c>
      <c r="V93" s="129">
        <v>0</v>
      </c>
      <c r="W93" s="129">
        <v>0</v>
      </c>
      <c r="X93" s="129">
        <v>0</v>
      </c>
      <c r="Y93" s="129">
        <v>0</v>
      </c>
      <c r="Z93" s="129">
        <v>0</v>
      </c>
      <c r="AA93" s="129">
        <v>0</v>
      </c>
      <c r="AB93" s="129">
        <v>0</v>
      </c>
      <c r="AC93" s="129">
        <v>0</v>
      </c>
      <c r="AD93" s="129">
        <v>0</v>
      </c>
      <c r="AE93" s="129">
        <v>0</v>
      </c>
      <c r="AF93" s="129">
        <v>0</v>
      </c>
      <c r="AG93" s="129">
        <v>0</v>
      </c>
      <c r="AH93" s="129">
        <v>0</v>
      </c>
      <c r="AI93" s="129">
        <v>0</v>
      </c>
      <c r="AJ93" s="129">
        <v>0</v>
      </c>
      <c r="AK93" s="129">
        <v>0</v>
      </c>
      <c r="AL93" s="129">
        <v>0</v>
      </c>
    </row>
    <row r="94" spans="1:38" x14ac:dyDescent="0.3">
      <c r="A94" s="138">
        <v>8</v>
      </c>
      <c r="B94" s="195">
        <f t="shared" si="6"/>
        <v>3.3099999999999934</v>
      </c>
      <c r="C94" s="196" t="s">
        <v>178</v>
      </c>
      <c r="D94" s="222" t="str">
        <f ca="1">CONCATENATE(OFFSET('Sheet 1_Assumptions'!$C$32,$A94,0)," - Recovered")</f>
        <v>Other - Recovered</v>
      </c>
      <c r="E94" s="71" t="s">
        <v>55</v>
      </c>
      <c r="F94" s="71"/>
      <c r="G94" s="198" t="s">
        <v>53</v>
      </c>
      <c r="H94" s="129">
        <v>0</v>
      </c>
      <c r="I94" s="129">
        <v>0</v>
      </c>
      <c r="J94" s="129">
        <v>0</v>
      </c>
      <c r="K94" s="129">
        <v>0</v>
      </c>
      <c r="L94" s="129">
        <v>0</v>
      </c>
      <c r="M94" s="129">
        <v>0</v>
      </c>
      <c r="N94" s="129">
        <v>0</v>
      </c>
      <c r="O94" s="129">
        <v>0</v>
      </c>
      <c r="P94" s="129">
        <v>0</v>
      </c>
      <c r="Q94" s="129">
        <v>0</v>
      </c>
      <c r="R94" s="129">
        <v>0</v>
      </c>
      <c r="S94" s="129">
        <v>0</v>
      </c>
      <c r="T94" s="129">
        <v>0</v>
      </c>
      <c r="U94" s="129">
        <v>0</v>
      </c>
      <c r="V94" s="129">
        <v>0</v>
      </c>
      <c r="W94" s="129">
        <v>0</v>
      </c>
      <c r="X94" s="129">
        <v>0</v>
      </c>
      <c r="Y94" s="129">
        <v>0</v>
      </c>
      <c r="Z94" s="129">
        <v>0</v>
      </c>
      <c r="AA94" s="129">
        <v>0</v>
      </c>
      <c r="AB94" s="129">
        <v>0</v>
      </c>
      <c r="AC94" s="129">
        <v>0</v>
      </c>
      <c r="AD94" s="129">
        <v>0</v>
      </c>
      <c r="AE94" s="129">
        <v>0</v>
      </c>
      <c r="AF94" s="129">
        <v>0</v>
      </c>
      <c r="AG94" s="129">
        <v>0</v>
      </c>
      <c r="AH94" s="129">
        <v>0</v>
      </c>
      <c r="AI94" s="129">
        <v>0</v>
      </c>
      <c r="AJ94" s="129">
        <v>0</v>
      </c>
      <c r="AK94" s="129">
        <v>0</v>
      </c>
      <c r="AL94" s="129">
        <v>0</v>
      </c>
    </row>
    <row r="95" spans="1:38" x14ac:dyDescent="0.3">
      <c r="A95" s="138">
        <v>9</v>
      </c>
      <c r="B95" s="195">
        <f t="shared" si="6"/>
        <v>3.3199999999999932</v>
      </c>
      <c r="C95" s="196" t="s">
        <v>179</v>
      </c>
      <c r="D95" s="222" t="str">
        <f ca="1">CONCATENATE(OFFSET('Sheet 1_Assumptions'!$C$32,$A95,0)," - Recovered")</f>
        <v>Other - Recovered</v>
      </c>
      <c r="E95" s="71" t="s">
        <v>55</v>
      </c>
      <c r="F95" s="71"/>
      <c r="G95" s="198" t="s">
        <v>53</v>
      </c>
      <c r="H95" s="129">
        <v>0</v>
      </c>
      <c r="I95" s="129">
        <v>0</v>
      </c>
      <c r="J95" s="129">
        <v>0</v>
      </c>
      <c r="K95" s="129">
        <v>0</v>
      </c>
      <c r="L95" s="129">
        <v>0</v>
      </c>
      <c r="M95" s="129">
        <v>0</v>
      </c>
      <c r="N95" s="129">
        <v>0</v>
      </c>
      <c r="O95" s="129">
        <v>0</v>
      </c>
      <c r="P95" s="129">
        <v>0</v>
      </c>
      <c r="Q95" s="129">
        <v>0</v>
      </c>
      <c r="R95" s="129">
        <v>0</v>
      </c>
      <c r="S95" s="129">
        <v>0</v>
      </c>
      <c r="T95" s="129">
        <v>0</v>
      </c>
      <c r="U95" s="129">
        <v>0</v>
      </c>
      <c r="V95" s="129">
        <v>0</v>
      </c>
      <c r="W95" s="129">
        <v>0</v>
      </c>
      <c r="X95" s="129">
        <v>0</v>
      </c>
      <c r="Y95" s="129">
        <v>0</v>
      </c>
      <c r="Z95" s="129">
        <v>0</v>
      </c>
      <c r="AA95" s="129">
        <v>0</v>
      </c>
      <c r="AB95" s="129">
        <v>0</v>
      </c>
      <c r="AC95" s="129">
        <v>0</v>
      </c>
      <c r="AD95" s="129">
        <v>0</v>
      </c>
      <c r="AE95" s="129">
        <v>0</v>
      </c>
      <c r="AF95" s="129">
        <v>0</v>
      </c>
      <c r="AG95" s="129">
        <v>0</v>
      </c>
      <c r="AH95" s="129">
        <v>0</v>
      </c>
      <c r="AI95" s="129">
        <v>0</v>
      </c>
      <c r="AJ95" s="129">
        <v>0</v>
      </c>
      <c r="AK95" s="129">
        <v>0</v>
      </c>
      <c r="AL95" s="129">
        <v>0</v>
      </c>
    </row>
    <row r="96" spans="1:38" x14ac:dyDescent="0.3">
      <c r="A96" s="138">
        <v>10</v>
      </c>
      <c r="B96" s="195">
        <f t="shared" si="6"/>
        <v>3.329999999999993</v>
      </c>
      <c r="C96" s="196" t="s">
        <v>180</v>
      </c>
      <c r="D96" s="222" t="str">
        <f ca="1">CONCATENATE(OFFSET('Sheet 1_Assumptions'!$C$32,$A96,0)," - Recovered")</f>
        <v>Other - Recovered</v>
      </c>
      <c r="E96" s="71" t="s">
        <v>55</v>
      </c>
      <c r="F96" s="71"/>
      <c r="G96" s="198" t="s">
        <v>53</v>
      </c>
      <c r="H96" s="129">
        <v>0</v>
      </c>
      <c r="I96" s="129">
        <v>0</v>
      </c>
      <c r="J96" s="129">
        <v>0</v>
      </c>
      <c r="K96" s="129">
        <v>0</v>
      </c>
      <c r="L96" s="129">
        <v>0</v>
      </c>
      <c r="M96" s="129">
        <v>0</v>
      </c>
      <c r="N96" s="129">
        <v>0</v>
      </c>
      <c r="O96" s="129">
        <v>0</v>
      </c>
      <c r="P96" s="129">
        <v>0</v>
      </c>
      <c r="Q96" s="129">
        <v>0</v>
      </c>
      <c r="R96" s="129">
        <v>0</v>
      </c>
      <c r="S96" s="129">
        <v>0</v>
      </c>
      <c r="T96" s="129">
        <v>0</v>
      </c>
      <c r="U96" s="129">
        <v>0</v>
      </c>
      <c r="V96" s="129">
        <v>0</v>
      </c>
      <c r="W96" s="129">
        <v>0</v>
      </c>
      <c r="X96" s="129">
        <v>0</v>
      </c>
      <c r="Y96" s="129">
        <v>0</v>
      </c>
      <c r="Z96" s="129">
        <v>0</v>
      </c>
      <c r="AA96" s="129">
        <v>0</v>
      </c>
      <c r="AB96" s="129">
        <v>0</v>
      </c>
      <c r="AC96" s="129">
        <v>0</v>
      </c>
      <c r="AD96" s="129">
        <v>0</v>
      </c>
      <c r="AE96" s="129">
        <v>0</v>
      </c>
      <c r="AF96" s="129">
        <v>0</v>
      </c>
      <c r="AG96" s="129">
        <v>0</v>
      </c>
      <c r="AH96" s="129">
        <v>0</v>
      </c>
      <c r="AI96" s="129">
        <v>0</v>
      </c>
      <c r="AJ96" s="129">
        <v>0</v>
      </c>
      <c r="AK96" s="129">
        <v>0</v>
      </c>
      <c r="AL96" s="129">
        <v>0</v>
      </c>
    </row>
    <row r="97" spans="1:38" x14ac:dyDescent="0.3">
      <c r="A97" s="138">
        <v>11</v>
      </c>
      <c r="B97" s="195">
        <f t="shared" si="6"/>
        <v>3.3399999999999928</v>
      </c>
      <c r="C97" s="196" t="s">
        <v>181</v>
      </c>
      <c r="D97" s="222" t="str">
        <f ca="1">CONCATENATE(OFFSET('Sheet 1_Assumptions'!$C$32,$A97,0)," - Recovered")</f>
        <v>Other - Recovered</v>
      </c>
      <c r="E97" s="71" t="s">
        <v>55</v>
      </c>
      <c r="F97" s="71"/>
      <c r="G97" s="198" t="s">
        <v>53</v>
      </c>
      <c r="H97" s="129">
        <v>0</v>
      </c>
      <c r="I97" s="129">
        <v>0</v>
      </c>
      <c r="J97" s="129">
        <v>0</v>
      </c>
      <c r="K97" s="129">
        <v>0</v>
      </c>
      <c r="L97" s="129">
        <v>0</v>
      </c>
      <c r="M97" s="129">
        <v>0</v>
      </c>
      <c r="N97" s="129">
        <v>0</v>
      </c>
      <c r="O97" s="129">
        <v>0</v>
      </c>
      <c r="P97" s="129">
        <v>0</v>
      </c>
      <c r="Q97" s="129">
        <v>0</v>
      </c>
      <c r="R97" s="129">
        <v>0</v>
      </c>
      <c r="S97" s="129">
        <v>0</v>
      </c>
      <c r="T97" s="129">
        <v>0</v>
      </c>
      <c r="U97" s="129">
        <v>0</v>
      </c>
      <c r="V97" s="129">
        <v>0</v>
      </c>
      <c r="W97" s="129">
        <v>0</v>
      </c>
      <c r="X97" s="129">
        <v>0</v>
      </c>
      <c r="Y97" s="129">
        <v>0</v>
      </c>
      <c r="Z97" s="129">
        <v>0</v>
      </c>
      <c r="AA97" s="129">
        <v>0</v>
      </c>
      <c r="AB97" s="129">
        <v>0</v>
      </c>
      <c r="AC97" s="129">
        <v>0</v>
      </c>
      <c r="AD97" s="129">
        <v>0</v>
      </c>
      <c r="AE97" s="129">
        <v>0</v>
      </c>
      <c r="AF97" s="129">
        <v>0</v>
      </c>
      <c r="AG97" s="129">
        <v>0</v>
      </c>
      <c r="AH97" s="129">
        <v>0</v>
      </c>
      <c r="AI97" s="129">
        <v>0</v>
      </c>
      <c r="AJ97" s="129">
        <v>0</v>
      </c>
      <c r="AK97" s="129">
        <v>0</v>
      </c>
      <c r="AL97" s="129">
        <v>0</v>
      </c>
    </row>
    <row r="98" spans="1:38" x14ac:dyDescent="0.3">
      <c r="A98" s="138">
        <v>12</v>
      </c>
      <c r="B98" s="195">
        <f t="shared" si="6"/>
        <v>3.3499999999999925</v>
      </c>
      <c r="C98" s="196" t="s">
        <v>182</v>
      </c>
      <c r="D98" s="222" t="str">
        <f ca="1">CONCATENATE(OFFSET('Sheet 1_Assumptions'!$C$32,$A98,0)," - Recovered")</f>
        <v>Other - Recovered</v>
      </c>
      <c r="E98" s="71" t="s">
        <v>55</v>
      </c>
      <c r="F98" s="71"/>
      <c r="G98" s="198" t="s">
        <v>53</v>
      </c>
      <c r="H98" s="129">
        <v>0</v>
      </c>
      <c r="I98" s="129">
        <v>0</v>
      </c>
      <c r="J98" s="129">
        <v>0</v>
      </c>
      <c r="K98" s="129">
        <v>0</v>
      </c>
      <c r="L98" s="129">
        <v>0</v>
      </c>
      <c r="M98" s="129">
        <v>0</v>
      </c>
      <c r="N98" s="129">
        <v>0</v>
      </c>
      <c r="O98" s="129">
        <v>0</v>
      </c>
      <c r="P98" s="129">
        <v>0</v>
      </c>
      <c r="Q98" s="129">
        <v>0</v>
      </c>
      <c r="R98" s="129">
        <v>0</v>
      </c>
      <c r="S98" s="129">
        <v>0</v>
      </c>
      <c r="T98" s="129">
        <v>0</v>
      </c>
      <c r="U98" s="129">
        <v>0</v>
      </c>
      <c r="V98" s="129">
        <v>0</v>
      </c>
      <c r="W98" s="129">
        <v>0</v>
      </c>
      <c r="X98" s="129">
        <v>0</v>
      </c>
      <c r="Y98" s="129">
        <v>0</v>
      </c>
      <c r="Z98" s="129">
        <v>0</v>
      </c>
      <c r="AA98" s="129">
        <v>0</v>
      </c>
      <c r="AB98" s="129">
        <v>0</v>
      </c>
      <c r="AC98" s="129">
        <v>0</v>
      </c>
      <c r="AD98" s="129">
        <v>0</v>
      </c>
      <c r="AE98" s="129">
        <v>0</v>
      </c>
      <c r="AF98" s="129">
        <v>0</v>
      </c>
      <c r="AG98" s="129">
        <v>0</v>
      </c>
      <c r="AH98" s="129">
        <v>0</v>
      </c>
      <c r="AI98" s="129">
        <v>0</v>
      </c>
      <c r="AJ98" s="129">
        <v>0</v>
      </c>
      <c r="AK98" s="129">
        <v>0</v>
      </c>
      <c r="AL98" s="129">
        <v>0</v>
      </c>
    </row>
    <row r="99" spans="1:38" x14ac:dyDescent="0.3">
      <c r="A99" s="138">
        <v>13</v>
      </c>
      <c r="B99" s="195">
        <f t="shared" si="6"/>
        <v>3.3599999999999923</v>
      </c>
      <c r="C99" s="196" t="s">
        <v>183</v>
      </c>
      <c r="D99" s="222" t="str">
        <f ca="1">CONCATENATE(OFFSET('Sheet 1_Assumptions'!$C$32,$A99,0)," - Recovered")</f>
        <v>Other - Recovered</v>
      </c>
      <c r="E99" s="71" t="s">
        <v>55</v>
      </c>
      <c r="F99" s="71"/>
      <c r="G99" s="198" t="s">
        <v>53</v>
      </c>
      <c r="H99" s="129">
        <v>0</v>
      </c>
      <c r="I99" s="129">
        <v>0</v>
      </c>
      <c r="J99" s="129">
        <v>0</v>
      </c>
      <c r="K99" s="129">
        <v>0</v>
      </c>
      <c r="L99" s="129">
        <v>0</v>
      </c>
      <c r="M99" s="129">
        <v>0</v>
      </c>
      <c r="N99" s="129">
        <v>0</v>
      </c>
      <c r="O99" s="129">
        <v>0</v>
      </c>
      <c r="P99" s="129">
        <v>0</v>
      </c>
      <c r="Q99" s="129">
        <v>0</v>
      </c>
      <c r="R99" s="129">
        <v>0</v>
      </c>
      <c r="S99" s="129">
        <v>0</v>
      </c>
      <c r="T99" s="129">
        <v>0</v>
      </c>
      <c r="U99" s="129">
        <v>0</v>
      </c>
      <c r="V99" s="129">
        <v>0</v>
      </c>
      <c r="W99" s="129">
        <v>0</v>
      </c>
      <c r="X99" s="129">
        <v>0</v>
      </c>
      <c r="Y99" s="129">
        <v>0</v>
      </c>
      <c r="Z99" s="129">
        <v>0</v>
      </c>
      <c r="AA99" s="129">
        <v>0</v>
      </c>
      <c r="AB99" s="129">
        <v>0</v>
      </c>
      <c r="AC99" s="129">
        <v>0</v>
      </c>
      <c r="AD99" s="129">
        <v>0</v>
      </c>
      <c r="AE99" s="129">
        <v>0</v>
      </c>
      <c r="AF99" s="129">
        <v>0</v>
      </c>
      <c r="AG99" s="129">
        <v>0</v>
      </c>
      <c r="AH99" s="129">
        <v>0</v>
      </c>
      <c r="AI99" s="129">
        <v>0</v>
      </c>
      <c r="AJ99" s="129">
        <v>0</v>
      </c>
      <c r="AK99" s="129">
        <v>0</v>
      </c>
      <c r="AL99" s="129">
        <v>0</v>
      </c>
    </row>
    <row r="100" spans="1:38" x14ac:dyDescent="0.3">
      <c r="A100" s="138">
        <v>14</v>
      </c>
      <c r="B100" s="195">
        <f t="shared" si="6"/>
        <v>3.3699999999999921</v>
      </c>
      <c r="C100" s="196" t="s">
        <v>184</v>
      </c>
      <c r="D100" s="222" t="str">
        <f ca="1">CONCATENATE(OFFSET('Sheet 1_Assumptions'!$C$32,$A100,0)," - Recovered")</f>
        <v>Other - Recovered</v>
      </c>
      <c r="E100" s="71" t="s">
        <v>55</v>
      </c>
      <c r="F100" s="71"/>
      <c r="G100" s="198" t="s">
        <v>53</v>
      </c>
      <c r="H100" s="129">
        <v>0</v>
      </c>
      <c r="I100" s="129">
        <v>0</v>
      </c>
      <c r="J100" s="129">
        <v>0</v>
      </c>
      <c r="K100" s="129">
        <v>0</v>
      </c>
      <c r="L100" s="129">
        <v>0</v>
      </c>
      <c r="M100" s="129">
        <v>0</v>
      </c>
      <c r="N100" s="129">
        <v>0</v>
      </c>
      <c r="O100" s="129">
        <v>0</v>
      </c>
      <c r="P100" s="129">
        <v>0</v>
      </c>
      <c r="Q100" s="129">
        <v>0</v>
      </c>
      <c r="R100" s="129">
        <v>0</v>
      </c>
      <c r="S100" s="129">
        <v>0</v>
      </c>
      <c r="T100" s="129">
        <v>0</v>
      </c>
      <c r="U100" s="129">
        <v>0</v>
      </c>
      <c r="V100" s="129">
        <v>0</v>
      </c>
      <c r="W100" s="129">
        <v>0</v>
      </c>
      <c r="X100" s="129">
        <v>0</v>
      </c>
      <c r="Y100" s="129">
        <v>0</v>
      </c>
      <c r="Z100" s="129">
        <v>0</v>
      </c>
      <c r="AA100" s="129">
        <v>0</v>
      </c>
      <c r="AB100" s="129">
        <v>0</v>
      </c>
      <c r="AC100" s="129">
        <v>0</v>
      </c>
      <c r="AD100" s="129">
        <v>0</v>
      </c>
      <c r="AE100" s="129">
        <v>0</v>
      </c>
      <c r="AF100" s="129">
        <v>0</v>
      </c>
      <c r="AG100" s="129">
        <v>0</v>
      </c>
      <c r="AH100" s="129">
        <v>0</v>
      </c>
      <c r="AI100" s="129">
        <v>0</v>
      </c>
      <c r="AJ100" s="129">
        <v>0</v>
      </c>
      <c r="AK100" s="129">
        <v>0</v>
      </c>
      <c r="AL100" s="129">
        <v>0</v>
      </c>
    </row>
    <row r="101" spans="1:38" x14ac:dyDescent="0.3">
      <c r="A101" s="138">
        <v>15</v>
      </c>
      <c r="B101" s="195">
        <f t="shared" si="6"/>
        <v>3.3799999999999919</v>
      </c>
      <c r="C101" s="196" t="s">
        <v>185</v>
      </c>
      <c r="D101" s="222" t="str">
        <f ca="1">CONCATENATE(OFFSET('Sheet 1_Assumptions'!$C$32,$A101,0)," - Recovered")</f>
        <v>Other - Recovered</v>
      </c>
      <c r="E101" s="71" t="s">
        <v>55</v>
      </c>
      <c r="F101" s="71"/>
      <c r="G101" s="198" t="s">
        <v>53</v>
      </c>
      <c r="H101" s="129">
        <v>0</v>
      </c>
      <c r="I101" s="129">
        <v>0</v>
      </c>
      <c r="J101" s="129">
        <v>0</v>
      </c>
      <c r="K101" s="129">
        <v>0</v>
      </c>
      <c r="L101" s="129">
        <v>0</v>
      </c>
      <c r="M101" s="129">
        <v>0</v>
      </c>
      <c r="N101" s="129">
        <v>0</v>
      </c>
      <c r="O101" s="129">
        <v>0</v>
      </c>
      <c r="P101" s="129">
        <v>0</v>
      </c>
      <c r="Q101" s="129">
        <v>0</v>
      </c>
      <c r="R101" s="129">
        <v>0</v>
      </c>
      <c r="S101" s="129">
        <v>0</v>
      </c>
      <c r="T101" s="129">
        <v>0</v>
      </c>
      <c r="U101" s="129">
        <v>0</v>
      </c>
      <c r="V101" s="129">
        <v>0</v>
      </c>
      <c r="W101" s="129">
        <v>0</v>
      </c>
      <c r="X101" s="129">
        <v>0</v>
      </c>
      <c r="Y101" s="129">
        <v>0</v>
      </c>
      <c r="Z101" s="129">
        <v>0</v>
      </c>
      <c r="AA101" s="129">
        <v>0</v>
      </c>
      <c r="AB101" s="129">
        <v>0</v>
      </c>
      <c r="AC101" s="129">
        <v>0</v>
      </c>
      <c r="AD101" s="129">
        <v>0</v>
      </c>
      <c r="AE101" s="129">
        <v>0</v>
      </c>
      <c r="AF101" s="129">
        <v>0</v>
      </c>
      <c r="AG101" s="129">
        <v>0</v>
      </c>
      <c r="AH101" s="129">
        <v>0</v>
      </c>
      <c r="AI101" s="129">
        <v>0</v>
      </c>
      <c r="AJ101" s="129">
        <v>0</v>
      </c>
      <c r="AK101" s="129">
        <v>0</v>
      </c>
      <c r="AL101" s="129">
        <v>0</v>
      </c>
    </row>
    <row r="102" spans="1:38" x14ac:dyDescent="0.3">
      <c r="A102" s="138">
        <v>16</v>
      </c>
      <c r="B102" s="195">
        <f t="shared" si="6"/>
        <v>3.3899999999999917</v>
      </c>
      <c r="C102" s="196" t="s">
        <v>186</v>
      </c>
      <c r="D102" s="222" t="str">
        <f ca="1">CONCATENATE(OFFSET('Sheet 1_Assumptions'!$C$32,$A102,0)," - Recovered")</f>
        <v>Other - Recovered</v>
      </c>
      <c r="E102" s="71" t="s">
        <v>55</v>
      </c>
      <c r="F102" s="71"/>
      <c r="G102" s="198" t="s">
        <v>53</v>
      </c>
      <c r="H102" s="129">
        <v>0</v>
      </c>
      <c r="I102" s="129">
        <v>0</v>
      </c>
      <c r="J102" s="129">
        <v>0</v>
      </c>
      <c r="K102" s="129">
        <v>0</v>
      </c>
      <c r="L102" s="129">
        <v>0</v>
      </c>
      <c r="M102" s="129">
        <v>0</v>
      </c>
      <c r="N102" s="129">
        <v>0</v>
      </c>
      <c r="O102" s="129">
        <v>0</v>
      </c>
      <c r="P102" s="129">
        <v>0</v>
      </c>
      <c r="Q102" s="129">
        <v>0</v>
      </c>
      <c r="R102" s="129">
        <v>0</v>
      </c>
      <c r="S102" s="129">
        <v>0</v>
      </c>
      <c r="T102" s="129">
        <v>0</v>
      </c>
      <c r="U102" s="129">
        <v>0</v>
      </c>
      <c r="V102" s="129">
        <v>0</v>
      </c>
      <c r="W102" s="129">
        <v>0</v>
      </c>
      <c r="X102" s="129">
        <v>0</v>
      </c>
      <c r="Y102" s="129">
        <v>0</v>
      </c>
      <c r="Z102" s="129">
        <v>0</v>
      </c>
      <c r="AA102" s="129">
        <v>0</v>
      </c>
      <c r="AB102" s="129">
        <v>0</v>
      </c>
      <c r="AC102" s="129">
        <v>0</v>
      </c>
      <c r="AD102" s="129">
        <v>0</v>
      </c>
      <c r="AE102" s="129">
        <v>0</v>
      </c>
      <c r="AF102" s="129">
        <v>0</v>
      </c>
      <c r="AG102" s="129">
        <v>0</v>
      </c>
      <c r="AH102" s="129">
        <v>0</v>
      </c>
      <c r="AI102" s="129">
        <v>0</v>
      </c>
      <c r="AJ102" s="129">
        <v>0</v>
      </c>
      <c r="AK102" s="129">
        <v>0</v>
      </c>
      <c r="AL102" s="129">
        <v>0</v>
      </c>
    </row>
    <row r="103" spans="1:38" x14ac:dyDescent="0.3">
      <c r="A103" s="138">
        <v>17</v>
      </c>
      <c r="B103" s="195">
        <f t="shared" si="6"/>
        <v>3.3999999999999915</v>
      </c>
      <c r="C103" s="196" t="s">
        <v>187</v>
      </c>
      <c r="D103" s="222" t="str">
        <f ca="1">CONCATENATE(OFFSET('Sheet 1_Assumptions'!$C$32,$A103,0)," - Recovered")</f>
        <v>Other - Recovered</v>
      </c>
      <c r="E103" s="71" t="s">
        <v>55</v>
      </c>
      <c r="F103" s="71"/>
      <c r="G103" s="198" t="s">
        <v>53</v>
      </c>
      <c r="H103" s="129">
        <v>0</v>
      </c>
      <c r="I103" s="129">
        <v>0</v>
      </c>
      <c r="J103" s="129">
        <v>0</v>
      </c>
      <c r="K103" s="129">
        <v>0</v>
      </c>
      <c r="L103" s="129">
        <v>0</v>
      </c>
      <c r="M103" s="129">
        <v>0</v>
      </c>
      <c r="N103" s="129">
        <v>0</v>
      </c>
      <c r="O103" s="129">
        <v>0</v>
      </c>
      <c r="P103" s="129">
        <v>0</v>
      </c>
      <c r="Q103" s="129">
        <v>0</v>
      </c>
      <c r="R103" s="129">
        <v>0</v>
      </c>
      <c r="S103" s="129">
        <v>0</v>
      </c>
      <c r="T103" s="129">
        <v>0</v>
      </c>
      <c r="U103" s="129">
        <v>0</v>
      </c>
      <c r="V103" s="129">
        <v>0</v>
      </c>
      <c r="W103" s="129">
        <v>0</v>
      </c>
      <c r="X103" s="129">
        <v>0</v>
      </c>
      <c r="Y103" s="129">
        <v>0</v>
      </c>
      <c r="Z103" s="129">
        <v>0</v>
      </c>
      <c r="AA103" s="129">
        <v>0</v>
      </c>
      <c r="AB103" s="129">
        <v>0</v>
      </c>
      <c r="AC103" s="129">
        <v>0</v>
      </c>
      <c r="AD103" s="129">
        <v>0</v>
      </c>
      <c r="AE103" s="129">
        <v>0</v>
      </c>
      <c r="AF103" s="129">
        <v>0</v>
      </c>
      <c r="AG103" s="129">
        <v>0</v>
      </c>
      <c r="AH103" s="129">
        <v>0</v>
      </c>
      <c r="AI103" s="129">
        <v>0</v>
      </c>
      <c r="AJ103" s="129">
        <v>0</v>
      </c>
      <c r="AK103" s="129">
        <v>0</v>
      </c>
      <c r="AL103" s="129">
        <v>0</v>
      </c>
    </row>
    <row r="104" spans="1:38" x14ac:dyDescent="0.3">
      <c r="A104" s="138">
        <v>18</v>
      </c>
      <c r="B104" s="195">
        <f t="shared" si="6"/>
        <v>3.4099999999999913</v>
      </c>
      <c r="C104" s="196" t="s">
        <v>188</v>
      </c>
      <c r="D104" s="222" t="str">
        <f ca="1">CONCATENATE(OFFSET('Sheet 1_Assumptions'!$C$32,$A104,0)," - Recovered")</f>
        <v>Other - Recovered</v>
      </c>
      <c r="E104" s="71" t="s">
        <v>55</v>
      </c>
      <c r="F104" s="71"/>
      <c r="G104" s="198" t="s">
        <v>53</v>
      </c>
      <c r="H104" s="129">
        <v>0</v>
      </c>
      <c r="I104" s="129">
        <v>0</v>
      </c>
      <c r="J104" s="129">
        <v>0</v>
      </c>
      <c r="K104" s="129">
        <v>0</v>
      </c>
      <c r="L104" s="129">
        <v>0</v>
      </c>
      <c r="M104" s="129">
        <v>0</v>
      </c>
      <c r="N104" s="129">
        <v>0</v>
      </c>
      <c r="O104" s="129">
        <v>0</v>
      </c>
      <c r="P104" s="129">
        <v>0</v>
      </c>
      <c r="Q104" s="129">
        <v>0</v>
      </c>
      <c r="R104" s="129">
        <v>0</v>
      </c>
      <c r="S104" s="129">
        <v>0</v>
      </c>
      <c r="T104" s="129">
        <v>0</v>
      </c>
      <c r="U104" s="129">
        <v>0</v>
      </c>
      <c r="V104" s="129">
        <v>0</v>
      </c>
      <c r="W104" s="129">
        <v>0</v>
      </c>
      <c r="X104" s="129">
        <v>0</v>
      </c>
      <c r="Y104" s="129">
        <v>0</v>
      </c>
      <c r="Z104" s="129">
        <v>0</v>
      </c>
      <c r="AA104" s="129">
        <v>0</v>
      </c>
      <c r="AB104" s="129">
        <v>0</v>
      </c>
      <c r="AC104" s="129">
        <v>0</v>
      </c>
      <c r="AD104" s="129">
        <v>0</v>
      </c>
      <c r="AE104" s="129">
        <v>0</v>
      </c>
      <c r="AF104" s="129">
        <v>0</v>
      </c>
      <c r="AG104" s="129">
        <v>0</v>
      </c>
      <c r="AH104" s="129">
        <v>0</v>
      </c>
      <c r="AI104" s="129">
        <v>0</v>
      </c>
      <c r="AJ104" s="129">
        <v>0</v>
      </c>
      <c r="AK104" s="129">
        <v>0</v>
      </c>
      <c r="AL104" s="129">
        <v>0</v>
      </c>
    </row>
    <row r="105" spans="1:38" x14ac:dyDescent="0.3">
      <c r="A105" s="138">
        <v>19</v>
      </c>
      <c r="B105" s="195">
        <f t="shared" ref="B105" si="7">B104+0.01</f>
        <v>3.419999999999991</v>
      </c>
      <c r="C105" s="196" t="s">
        <v>189</v>
      </c>
      <c r="D105" s="222" t="str">
        <f ca="1">CONCATENATE(OFFSET('Sheet 1_Assumptions'!$C$32,$A105,0)," - Recovered")</f>
        <v>Other - Recovered</v>
      </c>
      <c r="E105" s="71" t="s">
        <v>55</v>
      </c>
      <c r="F105" s="71"/>
      <c r="G105" s="198" t="s">
        <v>53</v>
      </c>
      <c r="H105" s="129">
        <v>0</v>
      </c>
      <c r="I105" s="129">
        <v>0</v>
      </c>
      <c r="J105" s="129">
        <v>0</v>
      </c>
      <c r="K105" s="129">
        <v>0</v>
      </c>
      <c r="L105" s="129">
        <v>0</v>
      </c>
      <c r="M105" s="129">
        <v>0</v>
      </c>
      <c r="N105" s="129">
        <v>0</v>
      </c>
      <c r="O105" s="129">
        <v>0</v>
      </c>
      <c r="P105" s="129">
        <v>0</v>
      </c>
      <c r="Q105" s="129">
        <v>0</v>
      </c>
      <c r="R105" s="129">
        <v>0</v>
      </c>
      <c r="S105" s="129">
        <v>0</v>
      </c>
      <c r="T105" s="129">
        <v>0</v>
      </c>
      <c r="U105" s="129">
        <v>0</v>
      </c>
      <c r="V105" s="129">
        <v>0</v>
      </c>
      <c r="W105" s="129">
        <v>0</v>
      </c>
      <c r="X105" s="129">
        <v>0</v>
      </c>
      <c r="Y105" s="129">
        <v>0</v>
      </c>
      <c r="Z105" s="129">
        <v>0</v>
      </c>
      <c r="AA105" s="129">
        <v>0</v>
      </c>
      <c r="AB105" s="129">
        <v>0</v>
      </c>
      <c r="AC105" s="129">
        <v>0</v>
      </c>
      <c r="AD105" s="129">
        <v>0</v>
      </c>
      <c r="AE105" s="129">
        <v>0</v>
      </c>
      <c r="AF105" s="129">
        <v>0</v>
      </c>
      <c r="AG105" s="129">
        <v>0</v>
      </c>
      <c r="AH105" s="129">
        <v>0</v>
      </c>
      <c r="AI105" s="129">
        <v>0</v>
      </c>
      <c r="AJ105" s="129">
        <v>0</v>
      </c>
      <c r="AK105" s="129">
        <v>0</v>
      </c>
      <c r="AL105" s="129">
        <v>0</v>
      </c>
    </row>
    <row r="106" spans="1:38" x14ac:dyDescent="0.3">
      <c r="A106" s="137"/>
      <c r="B106" s="223"/>
      <c r="C106" s="224"/>
      <c r="D106" s="191" t="s">
        <v>292</v>
      </c>
      <c r="E106" s="225"/>
      <c r="F106" s="225"/>
      <c r="G106" s="226"/>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row>
    <row r="107" spans="1:38" x14ac:dyDescent="0.3">
      <c r="B107" s="195">
        <f>B105+0.01</f>
        <v>3.4299999999999908</v>
      </c>
      <c r="C107" s="196" t="s">
        <v>192</v>
      </c>
      <c r="D107" s="222" t="s">
        <v>191</v>
      </c>
      <c r="E107" s="71" t="s">
        <v>55</v>
      </c>
      <c r="F107" s="74"/>
      <c r="G107" s="198" t="s">
        <v>53</v>
      </c>
      <c r="H107" s="129">
        <v>0</v>
      </c>
      <c r="I107" s="129">
        <v>0</v>
      </c>
      <c r="J107" s="129">
        <v>0</v>
      </c>
      <c r="K107" s="129">
        <v>0</v>
      </c>
      <c r="L107" s="129">
        <v>0</v>
      </c>
      <c r="M107" s="129">
        <v>0</v>
      </c>
      <c r="N107" s="129">
        <v>0</v>
      </c>
      <c r="O107" s="129">
        <v>0</v>
      </c>
      <c r="P107" s="129">
        <v>0</v>
      </c>
      <c r="Q107" s="129">
        <v>0</v>
      </c>
      <c r="R107" s="129">
        <v>0</v>
      </c>
      <c r="S107" s="129">
        <v>0</v>
      </c>
      <c r="T107" s="129">
        <v>0</v>
      </c>
      <c r="U107" s="129">
        <v>0</v>
      </c>
      <c r="V107" s="129">
        <v>0</v>
      </c>
      <c r="W107" s="129">
        <v>0</v>
      </c>
      <c r="X107" s="129">
        <v>0</v>
      </c>
      <c r="Y107" s="129">
        <v>0</v>
      </c>
      <c r="Z107" s="129">
        <v>0</v>
      </c>
      <c r="AA107" s="129">
        <v>0</v>
      </c>
      <c r="AB107" s="129">
        <v>0</v>
      </c>
      <c r="AC107" s="129">
        <v>0</v>
      </c>
      <c r="AD107" s="129">
        <v>0</v>
      </c>
      <c r="AE107" s="129">
        <v>0</v>
      </c>
      <c r="AF107" s="129">
        <v>0</v>
      </c>
      <c r="AG107" s="129">
        <v>0</v>
      </c>
      <c r="AH107" s="129">
        <v>0</v>
      </c>
      <c r="AI107" s="129">
        <v>0</v>
      </c>
      <c r="AJ107" s="129">
        <v>0</v>
      </c>
      <c r="AK107" s="129">
        <v>0</v>
      </c>
      <c r="AL107" s="129">
        <v>0</v>
      </c>
    </row>
    <row r="108" spans="1:38" x14ac:dyDescent="0.3">
      <c r="A108" s="138">
        <v>0</v>
      </c>
      <c r="B108" s="195">
        <f>B107+0.01</f>
        <v>3.4399999999999906</v>
      </c>
      <c r="C108" s="196" t="s">
        <v>170</v>
      </c>
      <c r="D108" s="222" t="str">
        <f ca="1">CONCATENATE(OFFSET('Sheet 1_Assumptions'!$C$32,$A108,0)," - Recovered")</f>
        <v>Compost (premium quality) – AS 4454-2012 certified - Recovered</v>
      </c>
      <c r="E108" s="71" t="s">
        <v>55</v>
      </c>
      <c r="F108" s="74"/>
      <c r="G108" s="198" t="s">
        <v>53</v>
      </c>
      <c r="H108" s="129">
        <v>0</v>
      </c>
      <c r="I108" s="129">
        <v>0</v>
      </c>
      <c r="J108" s="129">
        <v>0</v>
      </c>
      <c r="K108" s="129">
        <v>0</v>
      </c>
      <c r="L108" s="129">
        <v>0</v>
      </c>
      <c r="M108" s="129">
        <v>0</v>
      </c>
      <c r="N108" s="129">
        <v>0</v>
      </c>
      <c r="O108" s="129">
        <v>0</v>
      </c>
      <c r="P108" s="129">
        <v>0</v>
      </c>
      <c r="Q108" s="129">
        <v>0</v>
      </c>
      <c r="R108" s="129">
        <v>0</v>
      </c>
      <c r="S108" s="129">
        <v>0</v>
      </c>
      <c r="T108" s="129">
        <v>0</v>
      </c>
      <c r="U108" s="129">
        <v>0</v>
      </c>
      <c r="V108" s="129">
        <v>0</v>
      </c>
      <c r="W108" s="129">
        <v>0</v>
      </c>
      <c r="X108" s="129">
        <v>0</v>
      </c>
      <c r="Y108" s="129">
        <v>0</v>
      </c>
      <c r="Z108" s="129">
        <v>0</v>
      </c>
      <c r="AA108" s="129">
        <v>0</v>
      </c>
      <c r="AB108" s="129">
        <v>0</v>
      </c>
      <c r="AC108" s="129">
        <v>0</v>
      </c>
      <c r="AD108" s="129">
        <v>0</v>
      </c>
      <c r="AE108" s="129">
        <v>0</v>
      </c>
      <c r="AF108" s="129">
        <v>0</v>
      </c>
      <c r="AG108" s="129">
        <v>0</v>
      </c>
      <c r="AH108" s="129">
        <v>0</v>
      </c>
      <c r="AI108" s="129">
        <v>0</v>
      </c>
      <c r="AJ108" s="129">
        <v>0</v>
      </c>
      <c r="AK108" s="129">
        <v>0</v>
      </c>
      <c r="AL108" s="129">
        <v>0</v>
      </c>
    </row>
    <row r="109" spans="1:38" x14ac:dyDescent="0.3">
      <c r="A109" s="138">
        <v>1</v>
      </c>
      <c r="B109" s="195">
        <f>B108+0.01</f>
        <v>3.4499999999999904</v>
      </c>
      <c r="C109" s="196" t="s">
        <v>171</v>
      </c>
      <c r="D109" s="222" t="str">
        <f ca="1">CONCATENATE(OFFSET('Sheet 1_Assumptions'!$C$32,$A109,0)," - Recovered")</f>
        <v>Compost (medium quality) – AS 4454-2012 certified - Recovered</v>
      </c>
      <c r="E109" s="71" t="s">
        <v>55</v>
      </c>
      <c r="F109" s="71"/>
      <c r="G109" s="198" t="s">
        <v>53</v>
      </c>
      <c r="H109" s="129">
        <v>0</v>
      </c>
      <c r="I109" s="129">
        <v>0</v>
      </c>
      <c r="J109" s="129">
        <v>0</v>
      </c>
      <c r="K109" s="129">
        <v>0</v>
      </c>
      <c r="L109" s="129">
        <v>0</v>
      </c>
      <c r="M109" s="129">
        <v>0</v>
      </c>
      <c r="N109" s="129">
        <v>0</v>
      </c>
      <c r="O109" s="129">
        <v>0</v>
      </c>
      <c r="P109" s="129">
        <v>0</v>
      </c>
      <c r="Q109" s="129">
        <v>0</v>
      </c>
      <c r="R109" s="129">
        <v>0</v>
      </c>
      <c r="S109" s="129">
        <v>0</v>
      </c>
      <c r="T109" s="129">
        <v>0</v>
      </c>
      <c r="U109" s="129">
        <v>0</v>
      </c>
      <c r="V109" s="129">
        <v>0</v>
      </c>
      <c r="W109" s="129">
        <v>0</v>
      </c>
      <c r="X109" s="129">
        <v>0</v>
      </c>
      <c r="Y109" s="129">
        <v>0</v>
      </c>
      <c r="Z109" s="129">
        <v>0</v>
      </c>
      <c r="AA109" s="129">
        <v>0</v>
      </c>
      <c r="AB109" s="129">
        <v>0</v>
      </c>
      <c r="AC109" s="129">
        <v>0</v>
      </c>
      <c r="AD109" s="129">
        <v>0</v>
      </c>
      <c r="AE109" s="129">
        <v>0</v>
      </c>
      <c r="AF109" s="129">
        <v>0</v>
      </c>
      <c r="AG109" s="129">
        <v>0</v>
      </c>
      <c r="AH109" s="129">
        <v>0</v>
      </c>
      <c r="AI109" s="129">
        <v>0</v>
      </c>
      <c r="AJ109" s="129">
        <v>0</v>
      </c>
      <c r="AK109" s="129">
        <v>0</v>
      </c>
      <c r="AL109" s="129">
        <v>0</v>
      </c>
    </row>
    <row r="110" spans="1:38" x14ac:dyDescent="0.3">
      <c r="A110" s="138">
        <v>2</v>
      </c>
      <c r="B110" s="195">
        <f t="shared" ref="B110:B127" si="8">B109+0.01</f>
        <v>3.4599999999999902</v>
      </c>
      <c r="C110" s="196" t="s">
        <v>172</v>
      </c>
      <c r="D110" s="222" t="str">
        <f ca="1">CONCATENATE(OFFSET('Sheet 1_Assumptions'!$C$32,$A110,0)," - Recovered")</f>
        <v>Compost (low quality) – AS 4454-2012 certified - Recovered</v>
      </c>
      <c r="E110" s="71" t="s">
        <v>55</v>
      </c>
      <c r="F110" s="71"/>
      <c r="G110" s="198" t="s">
        <v>53</v>
      </c>
      <c r="H110" s="129">
        <v>0</v>
      </c>
      <c r="I110" s="129">
        <v>0</v>
      </c>
      <c r="J110" s="129">
        <v>0</v>
      </c>
      <c r="K110" s="129">
        <v>0</v>
      </c>
      <c r="L110" s="129">
        <v>0</v>
      </c>
      <c r="M110" s="129">
        <v>0</v>
      </c>
      <c r="N110" s="129">
        <v>0</v>
      </c>
      <c r="O110" s="129">
        <v>0</v>
      </c>
      <c r="P110" s="129">
        <v>0</v>
      </c>
      <c r="Q110" s="129">
        <v>0</v>
      </c>
      <c r="R110" s="129">
        <v>0</v>
      </c>
      <c r="S110" s="129">
        <v>0</v>
      </c>
      <c r="T110" s="129">
        <v>0</v>
      </c>
      <c r="U110" s="129">
        <v>0</v>
      </c>
      <c r="V110" s="129">
        <v>0</v>
      </c>
      <c r="W110" s="129">
        <v>0</v>
      </c>
      <c r="X110" s="129">
        <v>0</v>
      </c>
      <c r="Y110" s="129">
        <v>0</v>
      </c>
      <c r="Z110" s="129">
        <v>0</v>
      </c>
      <c r="AA110" s="129">
        <v>0</v>
      </c>
      <c r="AB110" s="129">
        <v>0</v>
      </c>
      <c r="AC110" s="129">
        <v>0</v>
      </c>
      <c r="AD110" s="129">
        <v>0</v>
      </c>
      <c r="AE110" s="129">
        <v>0</v>
      </c>
      <c r="AF110" s="129">
        <v>0</v>
      </c>
      <c r="AG110" s="129">
        <v>0</v>
      </c>
      <c r="AH110" s="129">
        <v>0</v>
      </c>
      <c r="AI110" s="129">
        <v>0</v>
      </c>
      <c r="AJ110" s="129">
        <v>0</v>
      </c>
      <c r="AK110" s="129">
        <v>0</v>
      </c>
      <c r="AL110" s="129">
        <v>0</v>
      </c>
    </row>
    <row r="111" spans="1:38" x14ac:dyDescent="0.3">
      <c r="A111" s="138">
        <v>3</v>
      </c>
      <c r="B111" s="195">
        <f t="shared" si="8"/>
        <v>3.46999999999999</v>
      </c>
      <c r="C111" s="196" t="s">
        <v>173</v>
      </c>
      <c r="D111" s="222" t="str">
        <f ca="1">CONCATENATE(OFFSET('Sheet 1_Assumptions'!$C$32,$A111,0)," - Recovered")</f>
        <v>Composted soil conditioner - Recovered</v>
      </c>
      <c r="E111" s="71" t="s">
        <v>55</v>
      </c>
      <c r="F111" s="71"/>
      <c r="G111" s="198" t="s">
        <v>53</v>
      </c>
      <c r="H111" s="129">
        <v>0</v>
      </c>
      <c r="I111" s="129">
        <v>0</v>
      </c>
      <c r="J111" s="129">
        <v>0</v>
      </c>
      <c r="K111" s="129">
        <v>0</v>
      </c>
      <c r="L111" s="129">
        <v>0</v>
      </c>
      <c r="M111" s="129">
        <v>0</v>
      </c>
      <c r="N111" s="129">
        <v>0</v>
      </c>
      <c r="O111" s="129">
        <v>0</v>
      </c>
      <c r="P111" s="129">
        <v>0</v>
      </c>
      <c r="Q111" s="129">
        <v>0</v>
      </c>
      <c r="R111" s="129">
        <v>0</v>
      </c>
      <c r="S111" s="129">
        <v>0</v>
      </c>
      <c r="T111" s="129">
        <v>0</v>
      </c>
      <c r="U111" s="129">
        <v>0</v>
      </c>
      <c r="V111" s="129">
        <v>0</v>
      </c>
      <c r="W111" s="129">
        <v>0</v>
      </c>
      <c r="X111" s="129">
        <v>0</v>
      </c>
      <c r="Y111" s="129">
        <v>0</v>
      </c>
      <c r="Z111" s="129">
        <v>0</v>
      </c>
      <c r="AA111" s="129">
        <v>0</v>
      </c>
      <c r="AB111" s="129">
        <v>0</v>
      </c>
      <c r="AC111" s="129">
        <v>0</v>
      </c>
      <c r="AD111" s="129">
        <v>0</v>
      </c>
      <c r="AE111" s="129">
        <v>0</v>
      </c>
      <c r="AF111" s="129">
        <v>0</v>
      </c>
      <c r="AG111" s="129">
        <v>0</v>
      </c>
      <c r="AH111" s="129">
        <v>0</v>
      </c>
      <c r="AI111" s="129">
        <v>0</v>
      </c>
      <c r="AJ111" s="129">
        <v>0</v>
      </c>
      <c r="AK111" s="129">
        <v>0</v>
      </c>
      <c r="AL111" s="129">
        <v>0</v>
      </c>
    </row>
    <row r="112" spans="1:38" x14ac:dyDescent="0.3">
      <c r="A112" s="138">
        <v>4</v>
      </c>
      <c r="B112" s="195">
        <f t="shared" si="8"/>
        <v>3.4799999999999898</v>
      </c>
      <c r="C112" s="196" t="s">
        <v>174</v>
      </c>
      <c r="D112" s="222" t="str">
        <f ca="1">CONCATENATE(OFFSET('Sheet 1_Assumptions'!$C$32,$A112,0)," - Recovered")</f>
        <v>Mine rehabilitation topsoil - Recovered</v>
      </c>
      <c r="E112" s="71" t="s">
        <v>55</v>
      </c>
      <c r="F112" s="71"/>
      <c r="G112" s="198" t="s">
        <v>53</v>
      </c>
      <c r="H112" s="129">
        <v>0</v>
      </c>
      <c r="I112" s="129">
        <v>0</v>
      </c>
      <c r="J112" s="129">
        <v>0</v>
      </c>
      <c r="K112" s="129">
        <v>0</v>
      </c>
      <c r="L112" s="129">
        <v>0</v>
      </c>
      <c r="M112" s="129">
        <v>0</v>
      </c>
      <c r="N112" s="129">
        <v>0</v>
      </c>
      <c r="O112" s="129">
        <v>0</v>
      </c>
      <c r="P112" s="129">
        <v>0</v>
      </c>
      <c r="Q112" s="129">
        <v>0</v>
      </c>
      <c r="R112" s="129">
        <v>0</v>
      </c>
      <c r="S112" s="129">
        <v>0</v>
      </c>
      <c r="T112" s="129">
        <v>0</v>
      </c>
      <c r="U112" s="129">
        <v>0</v>
      </c>
      <c r="V112" s="129">
        <v>0</v>
      </c>
      <c r="W112" s="129">
        <v>0</v>
      </c>
      <c r="X112" s="129">
        <v>0</v>
      </c>
      <c r="Y112" s="129">
        <v>0</v>
      </c>
      <c r="Z112" s="129">
        <v>0</v>
      </c>
      <c r="AA112" s="129">
        <v>0</v>
      </c>
      <c r="AB112" s="129">
        <v>0</v>
      </c>
      <c r="AC112" s="129">
        <v>0</v>
      </c>
      <c r="AD112" s="129">
        <v>0</v>
      </c>
      <c r="AE112" s="129">
        <v>0</v>
      </c>
      <c r="AF112" s="129">
        <v>0</v>
      </c>
      <c r="AG112" s="129">
        <v>0</v>
      </c>
      <c r="AH112" s="129">
        <v>0</v>
      </c>
      <c r="AI112" s="129">
        <v>0</v>
      </c>
      <c r="AJ112" s="129">
        <v>0</v>
      </c>
      <c r="AK112" s="129">
        <v>0</v>
      </c>
      <c r="AL112" s="129">
        <v>0</v>
      </c>
    </row>
    <row r="113" spans="1:38" x14ac:dyDescent="0.3">
      <c r="A113" s="138">
        <v>5</v>
      </c>
      <c r="B113" s="195">
        <f t="shared" si="8"/>
        <v>3.4899999999999896</v>
      </c>
      <c r="C113" s="196" t="s">
        <v>175</v>
      </c>
      <c r="D113" s="222" t="str">
        <f ca="1">CONCATENATE(OFFSET('Sheet 1_Assumptions'!$C$32,$A113,0)," - Recovered")</f>
        <v>Methane - Recovered</v>
      </c>
      <c r="E113" s="71" t="s">
        <v>55</v>
      </c>
      <c r="F113" s="71"/>
      <c r="G113" s="198" t="s">
        <v>53</v>
      </c>
      <c r="H113" s="129">
        <v>0</v>
      </c>
      <c r="I113" s="129">
        <v>0</v>
      </c>
      <c r="J113" s="129">
        <v>0</v>
      </c>
      <c r="K113" s="129">
        <v>0</v>
      </c>
      <c r="L113" s="129">
        <v>0</v>
      </c>
      <c r="M113" s="129">
        <v>0</v>
      </c>
      <c r="N113" s="129">
        <v>0</v>
      </c>
      <c r="O113" s="129">
        <v>0</v>
      </c>
      <c r="P113" s="129">
        <v>0</v>
      </c>
      <c r="Q113" s="129">
        <v>0</v>
      </c>
      <c r="R113" s="129">
        <v>0</v>
      </c>
      <c r="S113" s="129">
        <v>0</v>
      </c>
      <c r="T113" s="129">
        <v>0</v>
      </c>
      <c r="U113" s="129">
        <v>0</v>
      </c>
      <c r="V113" s="129">
        <v>0</v>
      </c>
      <c r="W113" s="129">
        <v>0</v>
      </c>
      <c r="X113" s="129">
        <v>0</v>
      </c>
      <c r="Y113" s="129">
        <v>0</v>
      </c>
      <c r="Z113" s="129">
        <v>0</v>
      </c>
      <c r="AA113" s="129">
        <v>0</v>
      </c>
      <c r="AB113" s="129">
        <v>0</v>
      </c>
      <c r="AC113" s="129">
        <v>0</v>
      </c>
      <c r="AD113" s="129">
        <v>0</v>
      </c>
      <c r="AE113" s="129">
        <v>0</v>
      </c>
      <c r="AF113" s="129">
        <v>0</v>
      </c>
      <c r="AG113" s="129">
        <v>0</v>
      </c>
      <c r="AH113" s="129">
        <v>0</v>
      </c>
      <c r="AI113" s="129">
        <v>0</v>
      </c>
      <c r="AJ113" s="129">
        <v>0</v>
      </c>
      <c r="AK113" s="129">
        <v>0</v>
      </c>
      <c r="AL113" s="129">
        <v>0</v>
      </c>
    </row>
    <row r="114" spans="1:38" x14ac:dyDescent="0.3">
      <c r="A114" s="138">
        <v>6</v>
      </c>
      <c r="B114" s="195">
        <f t="shared" si="8"/>
        <v>3.4999999999999893</v>
      </c>
      <c r="C114" s="196" t="s">
        <v>176</v>
      </c>
      <c r="D114" s="222" t="str">
        <f ca="1">CONCATENATE(OFFSET('Sheet 1_Assumptions'!$C$32,$A114,0)," - Recovered")</f>
        <v>Other - Recovered</v>
      </c>
      <c r="E114" s="71" t="s">
        <v>55</v>
      </c>
      <c r="F114" s="71"/>
      <c r="G114" s="198" t="s">
        <v>53</v>
      </c>
      <c r="H114" s="129">
        <v>0</v>
      </c>
      <c r="I114" s="129">
        <v>0</v>
      </c>
      <c r="J114" s="129">
        <v>0</v>
      </c>
      <c r="K114" s="129">
        <v>0</v>
      </c>
      <c r="L114" s="129">
        <v>0</v>
      </c>
      <c r="M114" s="129">
        <v>0</v>
      </c>
      <c r="N114" s="129">
        <v>0</v>
      </c>
      <c r="O114" s="129">
        <v>0</v>
      </c>
      <c r="P114" s="129">
        <v>0</v>
      </c>
      <c r="Q114" s="129">
        <v>0</v>
      </c>
      <c r="R114" s="129">
        <v>0</v>
      </c>
      <c r="S114" s="129">
        <v>0</v>
      </c>
      <c r="T114" s="129">
        <v>0</v>
      </c>
      <c r="U114" s="129">
        <v>0</v>
      </c>
      <c r="V114" s="129">
        <v>0</v>
      </c>
      <c r="W114" s="129">
        <v>0</v>
      </c>
      <c r="X114" s="129">
        <v>0</v>
      </c>
      <c r="Y114" s="129">
        <v>0</v>
      </c>
      <c r="Z114" s="129">
        <v>0</v>
      </c>
      <c r="AA114" s="129">
        <v>0</v>
      </c>
      <c r="AB114" s="129">
        <v>0</v>
      </c>
      <c r="AC114" s="129">
        <v>0</v>
      </c>
      <c r="AD114" s="129">
        <v>0</v>
      </c>
      <c r="AE114" s="129">
        <v>0</v>
      </c>
      <c r="AF114" s="129">
        <v>0</v>
      </c>
      <c r="AG114" s="129">
        <v>0</v>
      </c>
      <c r="AH114" s="129">
        <v>0</v>
      </c>
      <c r="AI114" s="129">
        <v>0</v>
      </c>
      <c r="AJ114" s="129">
        <v>0</v>
      </c>
      <c r="AK114" s="129">
        <v>0</v>
      </c>
      <c r="AL114" s="129">
        <v>0</v>
      </c>
    </row>
    <row r="115" spans="1:38" x14ac:dyDescent="0.3">
      <c r="A115" s="138">
        <v>7</v>
      </c>
      <c r="B115" s="195">
        <f t="shared" si="8"/>
        <v>3.5099999999999891</v>
      </c>
      <c r="C115" s="196" t="s">
        <v>177</v>
      </c>
      <c r="D115" s="222" t="str">
        <f ca="1">CONCATENATE(OFFSET('Sheet 1_Assumptions'!$C$32,$A115,0)," - Recovered")</f>
        <v>Other - Recovered</v>
      </c>
      <c r="E115" s="71" t="s">
        <v>55</v>
      </c>
      <c r="F115" s="71"/>
      <c r="G115" s="198" t="s">
        <v>53</v>
      </c>
      <c r="H115" s="129">
        <v>0</v>
      </c>
      <c r="I115" s="129">
        <v>0</v>
      </c>
      <c r="J115" s="129">
        <v>0</v>
      </c>
      <c r="K115" s="129">
        <v>0</v>
      </c>
      <c r="L115" s="129">
        <v>0</v>
      </c>
      <c r="M115" s="129">
        <v>0</v>
      </c>
      <c r="N115" s="129">
        <v>0</v>
      </c>
      <c r="O115" s="129">
        <v>0</v>
      </c>
      <c r="P115" s="129">
        <v>0</v>
      </c>
      <c r="Q115" s="129">
        <v>0</v>
      </c>
      <c r="R115" s="129">
        <v>0</v>
      </c>
      <c r="S115" s="129">
        <v>0</v>
      </c>
      <c r="T115" s="129">
        <v>0</v>
      </c>
      <c r="U115" s="129">
        <v>0</v>
      </c>
      <c r="V115" s="129">
        <v>0</v>
      </c>
      <c r="W115" s="129">
        <v>0</v>
      </c>
      <c r="X115" s="129">
        <v>0</v>
      </c>
      <c r="Y115" s="129">
        <v>0</v>
      </c>
      <c r="Z115" s="129">
        <v>0</v>
      </c>
      <c r="AA115" s="129">
        <v>0</v>
      </c>
      <c r="AB115" s="129">
        <v>0</v>
      </c>
      <c r="AC115" s="129">
        <v>0</v>
      </c>
      <c r="AD115" s="129">
        <v>0</v>
      </c>
      <c r="AE115" s="129">
        <v>0</v>
      </c>
      <c r="AF115" s="129">
        <v>0</v>
      </c>
      <c r="AG115" s="129">
        <v>0</v>
      </c>
      <c r="AH115" s="129">
        <v>0</v>
      </c>
      <c r="AI115" s="129">
        <v>0</v>
      </c>
      <c r="AJ115" s="129">
        <v>0</v>
      </c>
      <c r="AK115" s="129">
        <v>0</v>
      </c>
      <c r="AL115" s="129">
        <v>0</v>
      </c>
    </row>
    <row r="116" spans="1:38" x14ac:dyDescent="0.3">
      <c r="A116" s="138">
        <v>8</v>
      </c>
      <c r="B116" s="195">
        <f t="shared" si="8"/>
        <v>3.5199999999999889</v>
      </c>
      <c r="C116" s="196" t="s">
        <v>178</v>
      </c>
      <c r="D116" s="222" t="str">
        <f ca="1">CONCATENATE(OFFSET('Sheet 1_Assumptions'!$C$32,$A116,0)," - Recovered")</f>
        <v>Other - Recovered</v>
      </c>
      <c r="E116" s="71" t="s">
        <v>55</v>
      </c>
      <c r="F116" s="71"/>
      <c r="G116" s="198" t="s">
        <v>53</v>
      </c>
      <c r="H116" s="129">
        <v>0</v>
      </c>
      <c r="I116" s="129">
        <v>0</v>
      </c>
      <c r="J116" s="129">
        <v>0</v>
      </c>
      <c r="K116" s="129">
        <v>0</v>
      </c>
      <c r="L116" s="129">
        <v>0</v>
      </c>
      <c r="M116" s="129">
        <v>0</v>
      </c>
      <c r="N116" s="129">
        <v>0</v>
      </c>
      <c r="O116" s="129">
        <v>0</v>
      </c>
      <c r="P116" s="129">
        <v>0</v>
      </c>
      <c r="Q116" s="129">
        <v>0</v>
      </c>
      <c r="R116" s="129">
        <v>0</v>
      </c>
      <c r="S116" s="129">
        <v>0</v>
      </c>
      <c r="T116" s="129">
        <v>0</v>
      </c>
      <c r="U116" s="129">
        <v>0</v>
      </c>
      <c r="V116" s="129">
        <v>0</v>
      </c>
      <c r="W116" s="129">
        <v>0</v>
      </c>
      <c r="X116" s="129">
        <v>0</v>
      </c>
      <c r="Y116" s="129">
        <v>0</v>
      </c>
      <c r="Z116" s="129">
        <v>0</v>
      </c>
      <c r="AA116" s="129">
        <v>0</v>
      </c>
      <c r="AB116" s="129">
        <v>0</v>
      </c>
      <c r="AC116" s="129">
        <v>0</v>
      </c>
      <c r="AD116" s="129">
        <v>0</v>
      </c>
      <c r="AE116" s="129">
        <v>0</v>
      </c>
      <c r="AF116" s="129">
        <v>0</v>
      </c>
      <c r="AG116" s="129">
        <v>0</v>
      </c>
      <c r="AH116" s="129">
        <v>0</v>
      </c>
      <c r="AI116" s="129">
        <v>0</v>
      </c>
      <c r="AJ116" s="129">
        <v>0</v>
      </c>
      <c r="AK116" s="129">
        <v>0</v>
      </c>
      <c r="AL116" s="129">
        <v>0</v>
      </c>
    </row>
    <row r="117" spans="1:38" x14ac:dyDescent="0.3">
      <c r="A117" s="138">
        <v>9</v>
      </c>
      <c r="B117" s="195">
        <f t="shared" si="8"/>
        <v>3.5299999999999887</v>
      </c>
      <c r="C117" s="196" t="s">
        <v>179</v>
      </c>
      <c r="D117" s="222" t="str">
        <f ca="1">CONCATENATE(OFFSET('Sheet 1_Assumptions'!$C$32,$A117,0)," - Recovered")</f>
        <v>Other - Recovered</v>
      </c>
      <c r="E117" s="71" t="s">
        <v>55</v>
      </c>
      <c r="F117" s="71"/>
      <c r="G117" s="198" t="s">
        <v>53</v>
      </c>
      <c r="H117" s="129">
        <v>0</v>
      </c>
      <c r="I117" s="129">
        <v>0</v>
      </c>
      <c r="J117" s="129">
        <v>0</v>
      </c>
      <c r="K117" s="129">
        <v>0</v>
      </c>
      <c r="L117" s="129">
        <v>0</v>
      </c>
      <c r="M117" s="129">
        <v>0</v>
      </c>
      <c r="N117" s="129">
        <v>0</v>
      </c>
      <c r="O117" s="129">
        <v>0</v>
      </c>
      <c r="P117" s="129">
        <v>0</v>
      </c>
      <c r="Q117" s="129">
        <v>0</v>
      </c>
      <c r="R117" s="129">
        <v>0</v>
      </c>
      <c r="S117" s="129">
        <v>0</v>
      </c>
      <c r="T117" s="129">
        <v>0</v>
      </c>
      <c r="U117" s="129">
        <v>0</v>
      </c>
      <c r="V117" s="129">
        <v>0</v>
      </c>
      <c r="W117" s="129">
        <v>0</v>
      </c>
      <c r="X117" s="129">
        <v>0</v>
      </c>
      <c r="Y117" s="129">
        <v>0</v>
      </c>
      <c r="Z117" s="129">
        <v>0</v>
      </c>
      <c r="AA117" s="129">
        <v>0</v>
      </c>
      <c r="AB117" s="129">
        <v>0</v>
      </c>
      <c r="AC117" s="129">
        <v>0</v>
      </c>
      <c r="AD117" s="129">
        <v>0</v>
      </c>
      <c r="AE117" s="129">
        <v>0</v>
      </c>
      <c r="AF117" s="129">
        <v>0</v>
      </c>
      <c r="AG117" s="129">
        <v>0</v>
      </c>
      <c r="AH117" s="129">
        <v>0</v>
      </c>
      <c r="AI117" s="129">
        <v>0</v>
      </c>
      <c r="AJ117" s="129">
        <v>0</v>
      </c>
      <c r="AK117" s="129">
        <v>0</v>
      </c>
      <c r="AL117" s="129">
        <v>0</v>
      </c>
    </row>
    <row r="118" spans="1:38" x14ac:dyDescent="0.3">
      <c r="A118" s="138">
        <v>10</v>
      </c>
      <c r="B118" s="195">
        <f t="shared" si="8"/>
        <v>3.5399999999999885</v>
      </c>
      <c r="C118" s="196" t="s">
        <v>180</v>
      </c>
      <c r="D118" s="222" t="str">
        <f ca="1">CONCATENATE(OFFSET('Sheet 1_Assumptions'!$C$32,$A118,0)," - Recovered")</f>
        <v>Other - Recovered</v>
      </c>
      <c r="E118" s="71" t="s">
        <v>55</v>
      </c>
      <c r="F118" s="71"/>
      <c r="G118" s="198" t="s">
        <v>53</v>
      </c>
      <c r="H118" s="129">
        <v>0</v>
      </c>
      <c r="I118" s="129">
        <v>0</v>
      </c>
      <c r="J118" s="129">
        <v>0</v>
      </c>
      <c r="K118" s="129">
        <v>0</v>
      </c>
      <c r="L118" s="129">
        <v>0</v>
      </c>
      <c r="M118" s="129">
        <v>0</v>
      </c>
      <c r="N118" s="129">
        <v>0</v>
      </c>
      <c r="O118" s="129">
        <v>0</v>
      </c>
      <c r="P118" s="129">
        <v>0</v>
      </c>
      <c r="Q118" s="129">
        <v>0</v>
      </c>
      <c r="R118" s="129">
        <v>0</v>
      </c>
      <c r="S118" s="129">
        <v>0</v>
      </c>
      <c r="T118" s="129">
        <v>0</v>
      </c>
      <c r="U118" s="129">
        <v>0</v>
      </c>
      <c r="V118" s="129">
        <v>0</v>
      </c>
      <c r="W118" s="129">
        <v>0</v>
      </c>
      <c r="X118" s="129">
        <v>0</v>
      </c>
      <c r="Y118" s="129">
        <v>0</v>
      </c>
      <c r="Z118" s="129">
        <v>0</v>
      </c>
      <c r="AA118" s="129">
        <v>0</v>
      </c>
      <c r="AB118" s="129">
        <v>0</v>
      </c>
      <c r="AC118" s="129">
        <v>0</v>
      </c>
      <c r="AD118" s="129">
        <v>0</v>
      </c>
      <c r="AE118" s="129">
        <v>0</v>
      </c>
      <c r="AF118" s="129">
        <v>0</v>
      </c>
      <c r="AG118" s="129">
        <v>0</v>
      </c>
      <c r="AH118" s="129">
        <v>0</v>
      </c>
      <c r="AI118" s="129">
        <v>0</v>
      </c>
      <c r="AJ118" s="129">
        <v>0</v>
      </c>
      <c r="AK118" s="129">
        <v>0</v>
      </c>
      <c r="AL118" s="129">
        <v>0</v>
      </c>
    </row>
    <row r="119" spans="1:38" x14ac:dyDescent="0.3">
      <c r="A119" s="138">
        <v>11</v>
      </c>
      <c r="B119" s="195">
        <f t="shared" si="8"/>
        <v>3.5499999999999883</v>
      </c>
      <c r="C119" s="196" t="s">
        <v>181</v>
      </c>
      <c r="D119" s="222" t="str">
        <f ca="1">CONCATENATE(OFFSET('Sheet 1_Assumptions'!$C$32,$A119,0)," - Recovered")</f>
        <v>Other - Recovered</v>
      </c>
      <c r="E119" s="71" t="s">
        <v>55</v>
      </c>
      <c r="F119" s="71"/>
      <c r="G119" s="198" t="s">
        <v>53</v>
      </c>
      <c r="H119" s="129">
        <v>0</v>
      </c>
      <c r="I119" s="129">
        <v>0</v>
      </c>
      <c r="J119" s="129">
        <v>0</v>
      </c>
      <c r="K119" s="129">
        <v>0</v>
      </c>
      <c r="L119" s="129">
        <v>0</v>
      </c>
      <c r="M119" s="129">
        <v>0</v>
      </c>
      <c r="N119" s="129">
        <v>0</v>
      </c>
      <c r="O119" s="129">
        <v>0</v>
      </c>
      <c r="P119" s="129">
        <v>0</v>
      </c>
      <c r="Q119" s="129">
        <v>0</v>
      </c>
      <c r="R119" s="129">
        <v>0</v>
      </c>
      <c r="S119" s="129">
        <v>0</v>
      </c>
      <c r="T119" s="129">
        <v>0</v>
      </c>
      <c r="U119" s="129">
        <v>0</v>
      </c>
      <c r="V119" s="129">
        <v>0</v>
      </c>
      <c r="W119" s="129">
        <v>0</v>
      </c>
      <c r="X119" s="129">
        <v>0</v>
      </c>
      <c r="Y119" s="129">
        <v>0</v>
      </c>
      <c r="Z119" s="129">
        <v>0</v>
      </c>
      <c r="AA119" s="129">
        <v>0</v>
      </c>
      <c r="AB119" s="129">
        <v>0</v>
      </c>
      <c r="AC119" s="129">
        <v>0</v>
      </c>
      <c r="AD119" s="129">
        <v>0</v>
      </c>
      <c r="AE119" s="129">
        <v>0</v>
      </c>
      <c r="AF119" s="129">
        <v>0</v>
      </c>
      <c r="AG119" s="129">
        <v>0</v>
      </c>
      <c r="AH119" s="129">
        <v>0</v>
      </c>
      <c r="AI119" s="129">
        <v>0</v>
      </c>
      <c r="AJ119" s="129">
        <v>0</v>
      </c>
      <c r="AK119" s="129">
        <v>0</v>
      </c>
      <c r="AL119" s="129">
        <v>0</v>
      </c>
    </row>
    <row r="120" spans="1:38" x14ac:dyDescent="0.3">
      <c r="A120" s="138">
        <v>12</v>
      </c>
      <c r="B120" s="195">
        <f t="shared" si="8"/>
        <v>3.5599999999999881</v>
      </c>
      <c r="C120" s="196" t="s">
        <v>182</v>
      </c>
      <c r="D120" s="222" t="str">
        <f ca="1">CONCATENATE(OFFSET('Sheet 1_Assumptions'!$C$32,$A120,0)," - Recovered")</f>
        <v>Other - Recovered</v>
      </c>
      <c r="E120" s="71" t="s">
        <v>55</v>
      </c>
      <c r="F120" s="71"/>
      <c r="G120" s="198" t="s">
        <v>53</v>
      </c>
      <c r="H120" s="129">
        <v>0</v>
      </c>
      <c r="I120" s="129">
        <v>0</v>
      </c>
      <c r="J120" s="129">
        <v>0</v>
      </c>
      <c r="K120" s="129">
        <v>0</v>
      </c>
      <c r="L120" s="129">
        <v>0</v>
      </c>
      <c r="M120" s="129">
        <v>0</v>
      </c>
      <c r="N120" s="129">
        <v>0</v>
      </c>
      <c r="O120" s="129">
        <v>0</v>
      </c>
      <c r="P120" s="129">
        <v>0</v>
      </c>
      <c r="Q120" s="129">
        <v>0</v>
      </c>
      <c r="R120" s="129">
        <v>0</v>
      </c>
      <c r="S120" s="129">
        <v>0</v>
      </c>
      <c r="T120" s="129">
        <v>0</v>
      </c>
      <c r="U120" s="129">
        <v>0</v>
      </c>
      <c r="V120" s="129">
        <v>0</v>
      </c>
      <c r="W120" s="129">
        <v>0</v>
      </c>
      <c r="X120" s="129">
        <v>0</v>
      </c>
      <c r="Y120" s="129">
        <v>0</v>
      </c>
      <c r="Z120" s="129">
        <v>0</v>
      </c>
      <c r="AA120" s="129">
        <v>0</v>
      </c>
      <c r="AB120" s="129">
        <v>0</v>
      </c>
      <c r="AC120" s="129">
        <v>0</v>
      </c>
      <c r="AD120" s="129">
        <v>0</v>
      </c>
      <c r="AE120" s="129">
        <v>0</v>
      </c>
      <c r="AF120" s="129">
        <v>0</v>
      </c>
      <c r="AG120" s="129">
        <v>0</v>
      </c>
      <c r="AH120" s="129">
        <v>0</v>
      </c>
      <c r="AI120" s="129">
        <v>0</v>
      </c>
      <c r="AJ120" s="129">
        <v>0</v>
      </c>
      <c r="AK120" s="129">
        <v>0</v>
      </c>
      <c r="AL120" s="129">
        <v>0</v>
      </c>
    </row>
    <row r="121" spans="1:38" x14ac:dyDescent="0.3">
      <c r="A121" s="138">
        <v>13</v>
      </c>
      <c r="B121" s="195">
        <f t="shared" si="8"/>
        <v>3.5699999999999878</v>
      </c>
      <c r="C121" s="196" t="s">
        <v>183</v>
      </c>
      <c r="D121" s="222" t="str">
        <f ca="1">CONCATENATE(OFFSET('Sheet 1_Assumptions'!$C$32,$A121,0)," - Recovered")</f>
        <v>Other - Recovered</v>
      </c>
      <c r="E121" s="71" t="s">
        <v>55</v>
      </c>
      <c r="F121" s="71"/>
      <c r="G121" s="198" t="s">
        <v>53</v>
      </c>
      <c r="H121" s="129">
        <v>0</v>
      </c>
      <c r="I121" s="129">
        <v>0</v>
      </c>
      <c r="J121" s="129">
        <v>0</v>
      </c>
      <c r="K121" s="129">
        <v>0</v>
      </c>
      <c r="L121" s="129">
        <v>0</v>
      </c>
      <c r="M121" s="129">
        <v>0</v>
      </c>
      <c r="N121" s="129">
        <v>0</v>
      </c>
      <c r="O121" s="129">
        <v>0</v>
      </c>
      <c r="P121" s="129">
        <v>0</v>
      </c>
      <c r="Q121" s="129">
        <v>0</v>
      </c>
      <c r="R121" s="129">
        <v>0</v>
      </c>
      <c r="S121" s="129">
        <v>0</v>
      </c>
      <c r="T121" s="129">
        <v>0</v>
      </c>
      <c r="U121" s="129">
        <v>0</v>
      </c>
      <c r="V121" s="129">
        <v>0</v>
      </c>
      <c r="W121" s="129">
        <v>0</v>
      </c>
      <c r="X121" s="129">
        <v>0</v>
      </c>
      <c r="Y121" s="129">
        <v>0</v>
      </c>
      <c r="Z121" s="129">
        <v>0</v>
      </c>
      <c r="AA121" s="129">
        <v>0</v>
      </c>
      <c r="AB121" s="129">
        <v>0</v>
      </c>
      <c r="AC121" s="129">
        <v>0</v>
      </c>
      <c r="AD121" s="129">
        <v>0</v>
      </c>
      <c r="AE121" s="129">
        <v>0</v>
      </c>
      <c r="AF121" s="129">
        <v>0</v>
      </c>
      <c r="AG121" s="129">
        <v>0</v>
      </c>
      <c r="AH121" s="129">
        <v>0</v>
      </c>
      <c r="AI121" s="129">
        <v>0</v>
      </c>
      <c r="AJ121" s="129">
        <v>0</v>
      </c>
      <c r="AK121" s="129">
        <v>0</v>
      </c>
      <c r="AL121" s="129">
        <v>0</v>
      </c>
    </row>
    <row r="122" spans="1:38" x14ac:dyDescent="0.3">
      <c r="A122" s="138">
        <v>14</v>
      </c>
      <c r="B122" s="195">
        <f t="shared" si="8"/>
        <v>3.5799999999999876</v>
      </c>
      <c r="C122" s="196" t="s">
        <v>184</v>
      </c>
      <c r="D122" s="222" t="str">
        <f ca="1">CONCATENATE(OFFSET('Sheet 1_Assumptions'!$C$32,$A122,0)," - Recovered")</f>
        <v>Other - Recovered</v>
      </c>
      <c r="E122" s="71" t="s">
        <v>55</v>
      </c>
      <c r="F122" s="71"/>
      <c r="G122" s="198" t="s">
        <v>53</v>
      </c>
      <c r="H122" s="129">
        <v>0</v>
      </c>
      <c r="I122" s="129">
        <v>0</v>
      </c>
      <c r="J122" s="129">
        <v>0</v>
      </c>
      <c r="K122" s="129">
        <v>0</v>
      </c>
      <c r="L122" s="129">
        <v>0</v>
      </c>
      <c r="M122" s="129">
        <v>0</v>
      </c>
      <c r="N122" s="129">
        <v>0</v>
      </c>
      <c r="O122" s="129">
        <v>0</v>
      </c>
      <c r="P122" s="129">
        <v>0</v>
      </c>
      <c r="Q122" s="129">
        <v>0</v>
      </c>
      <c r="R122" s="129">
        <v>0</v>
      </c>
      <c r="S122" s="129">
        <v>0</v>
      </c>
      <c r="T122" s="129">
        <v>0</v>
      </c>
      <c r="U122" s="129">
        <v>0</v>
      </c>
      <c r="V122" s="129">
        <v>0</v>
      </c>
      <c r="W122" s="129">
        <v>0</v>
      </c>
      <c r="X122" s="129">
        <v>0</v>
      </c>
      <c r="Y122" s="129">
        <v>0</v>
      </c>
      <c r="Z122" s="129">
        <v>0</v>
      </c>
      <c r="AA122" s="129">
        <v>0</v>
      </c>
      <c r="AB122" s="129">
        <v>0</v>
      </c>
      <c r="AC122" s="129">
        <v>0</v>
      </c>
      <c r="AD122" s="129">
        <v>0</v>
      </c>
      <c r="AE122" s="129">
        <v>0</v>
      </c>
      <c r="AF122" s="129">
        <v>0</v>
      </c>
      <c r="AG122" s="129">
        <v>0</v>
      </c>
      <c r="AH122" s="129">
        <v>0</v>
      </c>
      <c r="AI122" s="129">
        <v>0</v>
      </c>
      <c r="AJ122" s="129">
        <v>0</v>
      </c>
      <c r="AK122" s="129">
        <v>0</v>
      </c>
      <c r="AL122" s="129">
        <v>0</v>
      </c>
    </row>
    <row r="123" spans="1:38" x14ac:dyDescent="0.3">
      <c r="A123" s="138">
        <v>15</v>
      </c>
      <c r="B123" s="195">
        <f t="shared" si="8"/>
        <v>3.5899999999999874</v>
      </c>
      <c r="C123" s="196" t="s">
        <v>185</v>
      </c>
      <c r="D123" s="222" t="str">
        <f ca="1">CONCATENATE(OFFSET('Sheet 1_Assumptions'!$C$32,$A123,0)," - Recovered")</f>
        <v>Other - Recovered</v>
      </c>
      <c r="E123" s="71" t="s">
        <v>55</v>
      </c>
      <c r="F123" s="71"/>
      <c r="G123" s="198" t="s">
        <v>53</v>
      </c>
      <c r="H123" s="129">
        <v>0</v>
      </c>
      <c r="I123" s="129">
        <v>0</v>
      </c>
      <c r="J123" s="129">
        <v>0</v>
      </c>
      <c r="K123" s="129">
        <v>0</v>
      </c>
      <c r="L123" s="129">
        <v>0</v>
      </c>
      <c r="M123" s="129">
        <v>0</v>
      </c>
      <c r="N123" s="129">
        <v>0</v>
      </c>
      <c r="O123" s="129">
        <v>0</v>
      </c>
      <c r="P123" s="129">
        <v>0</v>
      </c>
      <c r="Q123" s="129">
        <v>0</v>
      </c>
      <c r="R123" s="129">
        <v>0</v>
      </c>
      <c r="S123" s="129">
        <v>0</v>
      </c>
      <c r="T123" s="129">
        <v>0</v>
      </c>
      <c r="U123" s="129">
        <v>0</v>
      </c>
      <c r="V123" s="129">
        <v>0</v>
      </c>
      <c r="W123" s="129">
        <v>0</v>
      </c>
      <c r="X123" s="129">
        <v>0</v>
      </c>
      <c r="Y123" s="129">
        <v>0</v>
      </c>
      <c r="Z123" s="129">
        <v>0</v>
      </c>
      <c r="AA123" s="129">
        <v>0</v>
      </c>
      <c r="AB123" s="129">
        <v>0</v>
      </c>
      <c r="AC123" s="129">
        <v>0</v>
      </c>
      <c r="AD123" s="129">
        <v>0</v>
      </c>
      <c r="AE123" s="129">
        <v>0</v>
      </c>
      <c r="AF123" s="129">
        <v>0</v>
      </c>
      <c r="AG123" s="129">
        <v>0</v>
      </c>
      <c r="AH123" s="129">
        <v>0</v>
      </c>
      <c r="AI123" s="129">
        <v>0</v>
      </c>
      <c r="AJ123" s="129">
        <v>0</v>
      </c>
      <c r="AK123" s="129">
        <v>0</v>
      </c>
      <c r="AL123" s="129">
        <v>0</v>
      </c>
    </row>
    <row r="124" spans="1:38" x14ac:dyDescent="0.3">
      <c r="A124" s="138">
        <v>16</v>
      </c>
      <c r="B124" s="195">
        <f t="shared" si="8"/>
        <v>3.5999999999999872</v>
      </c>
      <c r="C124" s="196" t="s">
        <v>186</v>
      </c>
      <c r="D124" s="222" t="str">
        <f ca="1">CONCATENATE(OFFSET('Sheet 1_Assumptions'!$C$32,$A124,0)," - Recovered")</f>
        <v>Other - Recovered</v>
      </c>
      <c r="E124" s="71" t="s">
        <v>55</v>
      </c>
      <c r="F124" s="71"/>
      <c r="G124" s="198" t="s">
        <v>53</v>
      </c>
      <c r="H124" s="129">
        <v>0</v>
      </c>
      <c r="I124" s="129">
        <v>0</v>
      </c>
      <c r="J124" s="129">
        <v>0</v>
      </c>
      <c r="K124" s="129">
        <v>0</v>
      </c>
      <c r="L124" s="129">
        <v>0</v>
      </c>
      <c r="M124" s="129">
        <v>0</v>
      </c>
      <c r="N124" s="129">
        <v>0</v>
      </c>
      <c r="O124" s="129">
        <v>0</v>
      </c>
      <c r="P124" s="129">
        <v>0</v>
      </c>
      <c r="Q124" s="129">
        <v>0</v>
      </c>
      <c r="R124" s="129">
        <v>0</v>
      </c>
      <c r="S124" s="129">
        <v>0</v>
      </c>
      <c r="T124" s="129">
        <v>0</v>
      </c>
      <c r="U124" s="129">
        <v>0</v>
      </c>
      <c r="V124" s="129">
        <v>0</v>
      </c>
      <c r="W124" s="129">
        <v>0</v>
      </c>
      <c r="X124" s="129">
        <v>0</v>
      </c>
      <c r="Y124" s="129">
        <v>0</v>
      </c>
      <c r="Z124" s="129">
        <v>0</v>
      </c>
      <c r="AA124" s="129">
        <v>0</v>
      </c>
      <c r="AB124" s="129">
        <v>0</v>
      </c>
      <c r="AC124" s="129">
        <v>0</v>
      </c>
      <c r="AD124" s="129">
        <v>0</v>
      </c>
      <c r="AE124" s="129">
        <v>0</v>
      </c>
      <c r="AF124" s="129">
        <v>0</v>
      </c>
      <c r="AG124" s="129">
        <v>0</v>
      </c>
      <c r="AH124" s="129">
        <v>0</v>
      </c>
      <c r="AI124" s="129">
        <v>0</v>
      </c>
      <c r="AJ124" s="129">
        <v>0</v>
      </c>
      <c r="AK124" s="129">
        <v>0</v>
      </c>
      <c r="AL124" s="129">
        <v>0</v>
      </c>
    </row>
    <row r="125" spans="1:38" x14ac:dyDescent="0.3">
      <c r="A125" s="138">
        <v>17</v>
      </c>
      <c r="B125" s="195">
        <f t="shared" si="8"/>
        <v>3.609999999999987</v>
      </c>
      <c r="C125" s="196" t="s">
        <v>187</v>
      </c>
      <c r="D125" s="222" t="str">
        <f ca="1">CONCATENATE(OFFSET('Sheet 1_Assumptions'!$C$32,$A125,0)," - Recovered")</f>
        <v>Other - Recovered</v>
      </c>
      <c r="E125" s="71" t="s">
        <v>55</v>
      </c>
      <c r="F125" s="71"/>
      <c r="G125" s="198" t="s">
        <v>53</v>
      </c>
      <c r="H125" s="129">
        <v>0</v>
      </c>
      <c r="I125" s="129">
        <v>0</v>
      </c>
      <c r="J125" s="129">
        <v>0</v>
      </c>
      <c r="K125" s="129">
        <v>0</v>
      </c>
      <c r="L125" s="129">
        <v>0</v>
      </c>
      <c r="M125" s="129">
        <v>0</v>
      </c>
      <c r="N125" s="129">
        <v>0</v>
      </c>
      <c r="O125" s="129">
        <v>0</v>
      </c>
      <c r="P125" s="129">
        <v>0</v>
      </c>
      <c r="Q125" s="129">
        <v>0</v>
      </c>
      <c r="R125" s="129">
        <v>0</v>
      </c>
      <c r="S125" s="129">
        <v>0</v>
      </c>
      <c r="T125" s="129">
        <v>0</v>
      </c>
      <c r="U125" s="129">
        <v>0</v>
      </c>
      <c r="V125" s="129">
        <v>0</v>
      </c>
      <c r="W125" s="129">
        <v>0</v>
      </c>
      <c r="X125" s="129">
        <v>0</v>
      </c>
      <c r="Y125" s="129">
        <v>0</v>
      </c>
      <c r="Z125" s="129">
        <v>0</v>
      </c>
      <c r="AA125" s="129">
        <v>0</v>
      </c>
      <c r="AB125" s="129">
        <v>0</v>
      </c>
      <c r="AC125" s="129">
        <v>0</v>
      </c>
      <c r="AD125" s="129">
        <v>0</v>
      </c>
      <c r="AE125" s="129">
        <v>0</v>
      </c>
      <c r="AF125" s="129">
        <v>0</v>
      </c>
      <c r="AG125" s="129">
        <v>0</v>
      </c>
      <c r="AH125" s="129">
        <v>0</v>
      </c>
      <c r="AI125" s="129">
        <v>0</v>
      </c>
      <c r="AJ125" s="129">
        <v>0</v>
      </c>
      <c r="AK125" s="129">
        <v>0</v>
      </c>
      <c r="AL125" s="129">
        <v>0</v>
      </c>
    </row>
    <row r="126" spans="1:38" x14ac:dyDescent="0.3">
      <c r="A126" s="138">
        <v>18</v>
      </c>
      <c r="B126" s="195">
        <f t="shared" si="8"/>
        <v>3.6199999999999868</v>
      </c>
      <c r="C126" s="196" t="s">
        <v>188</v>
      </c>
      <c r="D126" s="222" t="str">
        <f ca="1">CONCATENATE(OFFSET('Sheet 1_Assumptions'!$C$32,$A126,0)," - Recovered")</f>
        <v>Other - Recovered</v>
      </c>
      <c r="E126" s="71" t="s">
        <v>55</v>
      </c>
      <c r="F126" s="71"/>
      <c r="G126" s="198" t="s">
        <v>53</v>
      </c>
      <c r="H126" s="129">
        <v>0</v>
      </c>
      <c r="I126" s="129">
        <v>0</v>
      </c>
      <c r="J126" s="129">
        <v>0</v>
      </c>
      <c r="K126" s="129">
        <v>0</v>
      </c>
      <c r="L126" s="129">
        <v>0</v>
      </c>
      <c r="M126" s="129">
        <v>0</v>
      </c>
      <c r="N126" s="129">
        <v>0</v>
      </c>
      <c r="O126" s="129">
        <v>0</v>
      </c>
      <c r="P126" s="129">
        <v>0</v>
      </c>
      <c r="Q126" s="129">
        <v>0</v>
      </c>
      <c r="R126" s="129">
        <v>0</v>
      </c>
      <c r="S126" s="129">
        <v>0</v>
      </c>
      <c r="T126" s="129">
        <v>0</v>
      </c>
      <c r="U126" s="129">
        <v>0</v>
      </c>
      <c r="V126" s="129">
        <v>0</v>
      </c>
      <c r="W126" s="129">
        <v>0</v>
      </c>
      <c r="X126" s="129">
        <v>0</v>
      </c>
      <c r="Y126" s="129">
        <v>0</v>
      </c>
      <c r="Z126" s="129">
        <v>0</v>
      </c>
      <c r="AA126" s="129">
        <v>0</v>
      </c>
      <c r="AB126" s="129">
        <v>0</v>
      </c>
      <c r="AC126" s="129">
        <v>0</v>
      </c>
      <c r="AD126" s="129">
        <v>0</v>
      </c>
      <c r="AE126" s="129">
        <v>0</v>
      </c>
      <c r="AF126" s="129">
        <v>0</v>
      </c>
      <c r="AG126" s="129">
        <v>0</v>
      </c>
      <c r="AH126" s="129">
        <v>0</v>
      </c>
      <c r="AI126" s="129">
        <v>0</v>
      </c>
      <c r="AJ126" s="129">
        <v>0</v>
      </c>
      <c r="AK126" s="129">
        <v>0</v>
      </c>
      <c r="AL126" s="129">
        <v>0</v>
      </c>
    </row>
    <row r="127" spans="1:38" ht="15" thickBot="1" x14ac:dyDescent="0.35">
      <c r="A127" s="138">
        <v>19</v>
      </c>
      <c r="B127" s="195">
        <f t="shared" si="8"/>
        <v>3.6299999999999866</v>
      </c>
      <c r="C127" s="196" t="s">
        <v>189</v>
      </c>
      <c r="D127" s="228" t="str">
        <f ca="1">CONCATENATE(OFFSET('Sheet 1_Assumptions'!$C$32,$A127,0)," - Recovered")</f>
        <v>Other - Recovered</v>
      </c>
      <c r="E127" s="71" t="s">
        <v>55</v>
      </c>
      <c r="F127" s="71"/>
      <c r="G127" s="198" t="s">
        <v>53</v>
      </c>
      <c r="H127" s="129">
        <v>0</v>
      </c>
      <c r="I127" s="129">
        <v>0</v>
      </c>
      <c r="J127" s="129">
        <v>0</v>
      </c>
      <c r="K127" s="129">
        <v>0</v>
      </c>
      <c r="L127" s="129">
        <v>0</v>
      </c>
      <c r="M127" s="129">
        <v>0</v>
      </c>
      <c r="N127" s="129">
        <v>0</v>
      </c>
      <c r="O127" s="129">
        <v>0</v>
      </c>
      <c r="P127" s="129">
        <v>0</v>
      </c>
      <c r="Q127" s="129">
        <v>0</v>
      </c>
      <c r="R127" s="129">
        <v>0</v>
      </c>
      <c r="S127" s="129">
        <v>0</v>
      </c>
      <c r="T127" s="129">
        <v>0</v>
      </c>
      <c r="U127" s="129">
        <v>0</v>
      </c>
      <c r="V127" s="129">
        <v>0</v>
      </c>
      <c r="W127" s="129">
        <v>0</v>
      </c>
      <c r="X127" s="129">
        <v>0</v>
      </c>
      <c r="Y127" s="129">
        <v>0</v>
      </c>
      <c r="Z127" s="129">
        <v>0</v>
      </c>
      <c r="AA127" s="129">
        <v>0</v>
      </c>
      <c r="AB127" s="129">
        <v>0</v>
      </c>
      <c r="AC127" s="129">
        <v>0</v>
      </c>
      <c r="AD127" s="129">
        <v>0</v>
      </c>
      <c r="AE127" s="129">
        <v>0</v>
      </c>
      <c r="AF127" s="129">
        <v>0</v>
      </c>
      <c r="AG127" s="129">
        <v>0</v>
      </c>
      <c r="AH127" s="129">
        <v>0</v>
      </c>
      <c r="AI127" s="129">
        <v>0</v>
      </c>
      <c r="AJ127" s="129">
        <v>0</v>
      </c>
      <c r="AK127" s="129">
        <v>0</v>
      </c>
      <c r="AL127" s="129">
        <v>0</v>
      </c>
    </row>
    <row r="128" spans="1:38" ht="15" thickBot="1" x14ac:dyDescent="0.35">
      <c r="B128" s="229"/>
      <c r="C128" s="200" t="s">
        <v>195</v>
      </c>
      <c r="D128" s="201"/>
      <c r="E128" s="202"/>
      <c r="F128" s="230"/>
      <c r="G128" s="204"/>
      <c r="H128" s="231">
        <f>SUM(H63:H127)</f>
        <v>0</v>
      </c>
      <c r="I128" s="231">
        <f t="shared" ref="I128:AL128" si="9">SUM(I63:I127)</f>
        <v>0</v>
      </c>
      <c r="J128" s="231">
        <f t="shared" si="9"/>
        <v>0</v>
      </c>
      <c r="K128" s="231">
        <f t="shared" si="9"/>
        <v>0</v>
      </c>
      <c r="L128" s="231">
        <f t="shared" si="9"/>
        <v>0</v>
      </c>
      <c r="M128" s="231">
        <f t="shared" si="9"/>
        <v>0</v>
      </c>
      <c r="N128" s="231">
        <f t="shared" si="9"/>
        <v>0</v>
      </c>
      <c r="O128" s="231">
        <f t="shared" si="9"/>
        <v>0</v>
      </c>
      <c r="P128" s="231">
        <f t="shared" si="9"/>
        <v>0</v>
      </c>
      <c r="Q128" s="231">
        <f t="shared" si="9"/>
        <v>0</v>
      </c>
      <c r="R128" s="231">
        <f t="shared" si="9"/>
        <v>0</v>
      </c>
      <c r="S128" s="231">
        <f t="shared" si="9"/>
        <v>0</v>
      </c>
      <c r="T128" s="231">
        <f t="shared" si="9"/>
        <v>0</v>
      </c>
      <c r="U128" s="231">
        <f t="shared" si="9"/>
        <v>0</v>
      </c>
      <c r="V128" s="231">
        <f t="shared" si="9"/>
        <v>0</v>
      </c>
      <c r="W128" s="231">
        <f t="shared" si="9"/>
        <v>0</v>
      </c>
      <c r="X128" s="231">
        <f t="shared" si="9"/>
        <v>0</v>
      </c>
      <c r="Y128" s="231">
        <f t="shared" si="9"/>
        <v>0</v>
      </c>
      <c r="Z128" s="231">
        <f t="shared" si="9"/>
        <v>0</v>
      </c>
      <c r="AA128" s="231">
        <f t="shared" si="9"/>
        <v>0</v>
      </c>
      <c r="AB128" s="231">
        <f t="shared" si="9"/>
        <v>0</v>
      </c>
      <c r="AC128" s="231">
        <f t="shared" si="9"/>
        <v>0</v>
      </c>
      <c r="AD128" s="231">
        <f t="shared" si="9"/>
        <v>0</v>
      </c>
      <c r="AE128" s="231">
        <f t="shared" si="9"/>
        <v>0</v>
      </c>
      <c r="AF128" s="231">
        <f t="shared" si="9"/>
        <v>0</v>
      </c>
      <c r="AG128" s="231">
        <f t="shared" si="9"/>
        <v>0</v>
      </c>
      <c r="AH128" s="231">
        <f t="shared" si="9"/>
        <v>0</v>
      </c>
      <c r="AI128" s="231">
        <f t="shared" si="9"/>
        <v>0</v>
      </c>
      <c r="AJ128" s="231">
        <f t="shared" si="9"/>
        <v>0</v>
      </c>
      <c r="AK128" s="231">
        <f t="shared" si="9"/>
        <v>0</v>
      </c>
      <c r="AL128" s="231">
        <f t="shared" si="9"/>
        <v>0</v>
      </c>
    </row>
    <row r="129" spans="1:38" x14ac:dyDescent="0.3">
      <c r="B129" s="229"/>
      <c r="C129" s="229"/>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29"/>
      <c r="AA129" s="229"/>
      <c r="AB129" s="229"/>
      <c r="AC129" s="229"/>
      <c r="AD129" s="229"/>
      <c r="AE129" s="229"/>
      <c r="AF129" s="229"/>
      <c r="AG129" s="229"/>
      <c r="AH129" s="229"/>
      <c r="AI129" s="229"/>
      <c r="AJ129" s="229"/>
      <c r="AK129" s="229"/>
      <c r="AL129" s="229"/>
    </row>
    <row r="130" spans="1:38" x14ac:dyDescent="0.3">
      <c r="B130" s="229"/>
      <c r="C130" s="229"/>
      <c r="D130" s="229"/>
      <c r="E130" s="229"/>
      <c r="F130" s="229"/>
      <c r="G130" s="229"/>
      <c r="H130" s="188" t="s">
        <v>20</v>
      </c>
      <c r="I130" s="188" t="s">
        <v>21</v>
      </c>
      <c r="J130" s="188" t="s">
        <v>22</v>
      </c>
      <c r="K130" s="188" t="s">
        <v>23</v>
      </c>
      <c r="L130" s="188" t="s">
        <v>24</v>
      </c>
      <c r="M130" s="188" t="s">
        <v>25</v>
      </c>
      <c r="N130" s="188" t="s">
        <v>26</v>
      </c>
      <c r="O130" s="188" t="s">
        <v>27</v>
      </c>
      <c r="P130" s="188" t="s">
        <v>28</v>
      </c>
      <c r="Q130" s="188" t="s">
        <v>29</v>
      </c>
      <c r="R130" s="188" t="s">
        <v>30</v>
      </c>
      <c r="S130" s="188" t="s">
        <v>31</v>
      </c>
      <c r="T130" s="188" t="s">
        <v>32</v>
      </c>
      <c r="U130" s="188" t="s">
        <v>33</v>
      </c>
      <c r="V130" s="188" t="s">
        <v>34</v>
      </c>
      <c r="W130" s="188" t="s">
        <v>35</v>
      </c>
      <c r="X130" s="188" t="s">
        <v>36</v>
      </c>
      <c r="Y130" s="188" t="s">
        <v>37</v>
      </c>
      <c r="Z130" s="188" t="s">
        <v>38</v>
      </c>
      <c r="AA130" s="188" t="s">
        <v>39</v>
      </c>
      <c r="AB130" s="188" t="s">
        <v>40</v>
      </c>
      <c r="AC130" s="188" t="s">
        <v>41</v>
      </c>
      <c r="AD130" s="188" t="s">
        <v>42</v>
      </c>
      <c r="AE130" s="188" t="s">
        <v>43</v>
      </c>
      <c r="AF130" s="188" t="s">
        <v>44</v>
      </c>
      <c r="AG130" s="188" t="s">
        <v>45</v>
      </c>
      <c r="AH130" s="188" t="s">
        <v>46</v>
      </c>
      <c r="AI130" s="188" t="s">
        <v>47</v>
      </c>
      <c r="AJ130" s="188" t="s">
        <v>48</v>
      </c>
      <c r="AK130" s="188" t="s">
        <v>49</v>
      </c>
      <c r="AL130" s="188" t="s">
        <v>84</v>
      </c>
    </row>
    <row r="131" spans="1:38" x14ac:dyDescent="0.3">
      <c r="A131" s="137"/>
      <c r="B131" s="190">
        <v>4</v>
      </c>
      <c r="C131" s="144" t="s">
        <v>193</v>
      </c>
      <c r="D131" s="144"/>
      <c r="E131" s="191"/>
      <c r="F131" s="193"/>
      <c r="G131" s="193"/>
      <c r="H131" s="194"/>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row>
    <row r="132" spans="1:38" x14ac:dyDescent="0.3">
      <c r="A132" s="137"/>
      <c r="B132" s="190"/>
      <c r="C132" s="144"/>
      <c r="D132" s="191" t="s">
        <v>259</v>
      </c>
      <c r="E132" s="191"/>
      <c r="F132" s="193"/>
      <c r="G132" s="193"/>
      <c r="H132" s="194"/>
      <c r="I132" s="19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row>
    <row r="133" spans="1:38" x14ac:dyDescent="0.3">
      <c r="B133" s="195">
        <f>B131+0.01</f>
        <v>4.01</v>
      </c>
      <c r="C133" s="196" t="s">
        <v>192</v>
      </c>
      <c r="D133" s="222" t="s">
        <v>191</v>
      </c>
      <c r="E133" s="71" t="s">
        <v>55</v>
      </c>
      <c r="F133" s="74"/>
      <c r="G133" s="198" t="s">
        <v>53</v>
      </c>
      <c r="H133" s="129">
        <v>0</v>
      </c>
      <c r="I133" s="129">
        <v>0</v>
      </c>
      <c r="J133" s="129">
        <v>0</v>
      </c>
      <c r="K133" s="129">
        <v>0</v>
      </c>
      <c r="L133" s="129">
        <v>0</v>
      </c>
      <c r="M133" s="129">
        <v>0</v>
      </c>
      <c r="N133" s="129">
        <v>0</v>
      </c>
      <c r="O133" s="129">
        <v>0</v>
      </c>
      <c r="P133" s="129">
        <v>0</v>
      </c>
      <c r="Q133" s="129">
        <v>0</v>
      </c>
      <c r="R133" s="129">
        <v>0</v>
      </c>
      <c r="S133" s="129">
        <v>0</v>
      </c>
      <c r="T133" s="129">
        <v>0</v>
      </c>
      <c r="U133" s="129">
        <v>0</v>
      </c>
      <c r="V133" s="129">
        <v>0</v>
      </c>
      <c r="W133" s="129">
        <v>0</v>
      </c>
      <c r="X133" s="129">
        <v>0</v>
      </c>
      <c r="Y133" s="129">
        <v>0</v>
      </c>
      <c r="Z133" s="129">
        <v>0</v>
      </c>
      <c r="AA133" s="129">
        <v>0</v>
      </c>
      <c r="AB133" s="129">
        <v>0</v>
      </c>
      <c r="AC133" s="129">
        <v>0</v>
      </c>
      <c r="AD133" s="129">
        <v>0</v>
      </c>
      <c r="AE133" s="129">
        <v>0</v>
      </c>
      <c r="AF133" s="129">
        <v>0</v>
      </c>
      <c r="AG133" s="129">
        <v>0</v>
      </c>
      <c r="AH133" s="129">
        <v>0</v>
      </c>
      <c r="AI133" s="129">
        <v>0</v>
      </c>
      <c r="AJ133" s="129">
        <v>0</v>
      </c>
      <c r="AK133" s="129">
        <v>0</v>
      </c>
      <c r="AL133" s="129">
        <v>0</v>
      </c>
    </row>
    <row r="134" spans="1:38" x14ac:dyDescent="0.3">
      <c r="A134" s="138">
        <v>0</v>
      </c>
      <c r="B134" s="195">
        <f>B133+0.01</f>
        <v>4.0199999999999996</v>
      </c>
      <c r="C134" s="196" t="s">
        <v>170</v>
      </c>
      <c r="D134" s="222" t="str">
        <f ca="1">CONCATENATE(OFFSET('Sheet 1_Assumptions'!$C$32,$A134,0)," - Recovered")</f>
        <v>Compost (premium quality) – AS 4454-2012 certified - Recovered</v>
      </c>
      <c r="E134" s="71" t="s">
        <v>55</v>
      </c>
      <c r="F134" s="71"/>
      <c r="G134" s="198" t="s">
        <v>53</v>
      </c>
      <c r="H134" s="129">
        <v>0</v>
      </c>
      <c r="I134" s="129">
        <v>0</v>
      </c>
      <c r="J134" s="129">
        <v>0</v>
      </c>
      <c r="K134" s="129">
        <v>0</v>
      </c>
      <c r="L134" s="129">
        <v>0</v>
      </c>
      <c r="M134" s="129">
        <v>0</v>
      </c>
      <c r="N134" s="129">
        <v>0</v>
      </c>
      <c r="O134" s="129">
        <v>0</v>
      </c>
      <c r="P134" s="129">
        <v>0</v>
      </c>
      <c r="Q134" s="129">
        <v>0</v>
      </c>
      <c r="R134" s="129">
        <v>0</v>
      </c>
      <c r="S134" s="129">
        <v>0</v>
      </c>
      <c r="T134" s="129">
        <v>0</v>
      </c>
      <c r="U134" s="129">
        <v>0</v>
      </c>
      <c r="V134" s="129">
        <v>0</v>
      </c>
      <c r="W134" s="129">
        <v>0</v>
      </c>
      <c r="X134" s="129">
        <v>0</v>
      </c>
      <c r="Y134" s="129">
        <v>0</v>
      </c>
      <c r="Z134" s="129">
        <v>0</v>
      </c>
      <c r="AA134" s="129">
        <v>0</v>
      </c>
      <c r="AB134" s="129">
        <v>0</v>
      </c>
      <c r="AC134" s="129">
        <v>0</v>
      </c>
      <c r="AD134" s="129">
        <v>0</v>
      </c>
      <c r="AE134" s="129">
        <v>0</v>
      </c>
      <c r="AF134" s="129">
        <v>0</v>
      </c>
      <c r="AG134" s="129">
        <v>0</v>
      </c>
      <c r="AH134" s="129">
        <v>0</v>
      </c>
      <c r="AI134" s="129">
        <v>0</v>
      </c>
      <c r="AJ134" s="129">
        <v>0</v>
      </c>
      <c r="AK134" s="129">
        <v>0</v>
      </c>
      <c r="AL134" s="129">
        <v>0</v>
      </c>
    </row>
    <row r="135" spans="1:38" x14ac:dyDescent="0.3">
      <c r="A135" s="138">
        <v>1</v>
      </c>
      <c r="B135" s="195">
        <f t="shared" ref="B135:B175" si="10">B134+0.01</f>
        <v>4.0299999999999994</v>
      </c>
      <c r="C135" s="196" t="s">
        <v>171</v>
      </c>
      <c r="D135" s="222" t="str">
        <f ca="1">CONCATENATE(OFFSET('Sheet 1_Assumptions'!$C$32,$A135,0)," - Recovered")</f>
        <v>Compost (medium quality) – AS 4454-2012 certified - Recovered</v>
      </c>
      <c r="E135" s="71" t="s">
        <v>55</v>
      </c>
      <c r="F135" s="71"/>
      <c r="G135" s="198" t="s">
        <v>53</v>
      </c>
      <c r="H135" s="129">
        <v>0</v>
      </c>
      <c r="I135" s="129">
        <v>0</v>
      </c>
      <c r="J135" s="129">
        <v>0</v>
      </c>
      <c r="K135" s="129">
        <v>0</v>
      </c>
      <c r="L135" s="129">
        <v>0</v>
      </c>
      <c r="M135" s="129">
        <v>0</v>
      </c>
      <c r="N135" s="129">
        <v>0</v>
      </c>
      <c r="O135" s="129">
        <v>0</v>
      </c>
      <c r="P135" s="129">
        <v>0</v>
      </c>
      <c r="Q135" s="129">
        <v>0</v>
      </c>
      <c r="R135" s="129">
        <v>0</v>
      </c>
      <c r="S135" s="129">
        <v>0</v>
      </c>
      <c r="T135" s="129">
        <v>0</v>
      </c>
      <c r="U135" s="129">
        <v>0</v>
      </c>
      <c r="V135" s="129">
        <v>0</v>
      </c>
      <c r="W135" s="129">
        <v>0</v>
      </c>
      <c r="X135" s="129">
        <v>0</v>
      </c>
      <c r="Y135" s="129">
        <v>0</v>
      </c>
      <c r="Z135" s="129">
        <v>0</v>
      </c>
      <c r="AA135" s="129">
        <v>0</v>
      </c>
      <c r="AB135" s="129">
        <v>0</v>
      </c>
      <c r="AC135" s="129">
        <v>0</v>
      </c>
      <c r="AD135" s="129">
        <v>0</v>
      </c>
      <c r="AE135" s="129">
        <v>0</v>
      </c>
      <c r="AF135" s="129">
        <v>0</v>
      </c>
      <c r="AG135" s="129">
        <v>0</v>
      </c>
      <c r="AH135" s="129">
        <v>0</v>
      </c>
      <c r="AI135" s="129">
        <v>0</v>
      </c>
      <c r="AJ135" s="129">
        <v>0</v>
      </c>
      <c r="AK135" s="129">
        <v>0</v>
      </c>
      <c r="AL135" s="129">
        <v>0</v>
      </c>
    </row>
    <row r="136" spans="1:38" x14ac:dyDescent="0.3">
      <c r="A136" s="138">
        <v>2</v>
      </c>
      <c r="B136" s="195">
        <f t="shared" si="10"/>
        <v>4.0399999999999991</v>
      </c>
      <c r="C136" s="196" t="s">
        <v>172</v>
      </c>
      <c r="D136" s="222" t="str">
        <f ca="1">CONCATENATE(OFFSET('Sheet 1_Assumptions'!$C$32,$A136,0)," - Recovered")</f>
        <v>Compost (low quality) – AS 4454-2012 certified - Recovered</v>
      </c>
      <c r="E136" s="71" t="s">
        <v>55</v>
      </c>
      <c r="F136" s="71"/>
      <c r="G136" s="198" t="s">
        <v>53</v>
      </c>
      <c r="H136" s="129">
        <v>0</v>
      </c>
      <c r="I136" s="129">
        <v>0</v>
      </c>
      <c r="J136" s="129">
        <v>0</v>
      </c>
      <c r="K136" s="129">
        <v>0</v>
      </c>
      <c r="L136" s="129">
        <v>0</v>
      </c>
      <c r="M136" s="129">
        <v>0</v>
      </c>
      <c r="N136" s="129">
        <v>0</v>
      </c>
      <c r="O136" s="129">
        <v>0</v>
      </c>
      <c r="P136" s="129">
        <v>0</v>
      </c>
      <c r="Q136" s="129">
        <v>0</v>
      </c>
      <c r="R136" s="129">
        <v>0</v>
      </c>
      <c r="S136" s="129">
        <v>0</v>
      </c>
      <c r="T136" s="129">
        <v>0</v>
      </c>
      <c r="U136" s="129">
        <v>0</v>
      </c>
      <c r="V136" s="129">
        <v>0</v>
      </c>
      <c r="W136" s="129">
        <v>0</v>
      </c>
      <c r="X136" s="129">
        <v>0</v>
      </c>
      <c r="Y136" s="129">
        <v>0</v>
      </c>
      <c r="Z136" s="129">
        <v>0</v>
      </c>
      <c r="AA136" s="129">
        <v>0</v>
      </c>
      <c r="AB136" s="129">
        <v>0</v>
      </c>
      <c r="AC136" s="129">
        <v>0</v>
      </c>
      <c r="AD136" s="129">
        <v>0</v>
      </c>
      <c r="AE136" s="129">
        <v>0</v>
      </c>
      <c r="AF136" s="129">
        <v>0</v>
      </c>
      <c r="AG136" s="129">
        <v>0</v>
      </c>
      <c r="AH136" s="129">
        <v>0</v>
      </c>
      <c r="AI136" s="129">
        <v>0</v>
      </c>
      <c r="AJ136" s="129">
        <v>0</v>
      </c>
      <c r="AK136" s="129">
        <v>0</v>
      </c>
      <c r="AL136" s="129">
        <v>0</v>
      </c>
    </row>
    <row r="137" spans="1:38" x14ac:dyDescent="0.3">
      <c r="A137" s="138">
        <v>3</v>
      </c>
      <c r="B137" s="195">
        <f t="shared" si="10"/>
        <v>4.0499999999999989</v>
      </c>
      <c r="C137" s="196" t="s">
        <v>173</v>
      </c>
      <c r="D137" s="222" t="str">
        <f ca="1">CONCATENATE(OFFSET('Sheet 1_Assumptions'!$C$32,$A137,0)," - Recovered")</f>
        <v>Composted soil conditioner - Recovered</v>
      </c>
      <c r="E137" s="71" t="s">
        <v>55</v>
      </c>
      <c r="F137" s="71"/>
      <c r="G137" s="198" t="s">
        <v>53</v>
      </c>
      <c r="H137" s="129">
        <v>0</v>
      </c>
      <c r="I137" s="129">
        <v>0</v>
      </c>
      <c r="J137" s="129">
        <v>0</v>
      </c>
      <c r="K137" s="129">
        <v>0</v>
      </c>
      <c r="L137" s="129">
        <v>0</v>
      </c>
      <c r="M137" s="129">
        <v>0</v>
      </c>
      <c r="N137" s="129">
        <v>0</v>
      </c>
      <c r="O137" s="129">
        <v>0</v>
      </c>
      <c r="P137" s="129">
        <v>0</v>
      </c>
      <c r="Q137" s="129">
        <v>0</v>
      </c>
      <c r="R137" s="129">
        <v>0</v>
      </c>
      <c r="S137" s="129">
        <v>0</v>
      </c>
      <c r="T137" s="129">
        <v>0</v>
      </c>
      <c r="U137" s="129">
        <v>0</v>
      </c>
      <c r="V137" s="129">
        <v>0</v>
      </c>
      <c r="W137" s="129">
        <v>0</v>
      </c>
      <c r="X137" s="129">
        <v>0</v>
      </c>
      <c r="Y137" s="129">
        <v>0</v>
      </c>
      <c r="Z137" s="129">
        <v>0</v>
      </c>
      <c r="AA137" s="129">
        <v>0</v>
      </c>
      <c r="AB137" s="129">
        <v>0</v>
      </c>
      <c r="AC137" s="129">
        <v>0</v>
      </c>
      <c r="AD137" s="129">
        <v>0</v>
      </c>
      <c r="AE137" s="129">
        <v>0</v>
      </c>
      <c r="AF137" s="129">
        <v>0</v>
      </c>
      <c r="AG137" s="129">
        <v>0</v>
      </c>
      <c r="AH137" s="129">
        <v>0</v>
      </c>
      <c r="AI137" s="129">
        <v>0</v>
      </c>
      <c r="AJ137" s="129">
        <v>0</v>
      </c>
      <c r="AK137" s="129">
        <v>0</v>
      </c>
      <c r="AL137" s="129">
        <v>0</v>
      </c>
    </row>
    <row r="138" spans="1:38" x14ac:dyDescent="0.3">
      <c r="A138" s="138">
        <v>4</v>
      </c>
      <c r="B138" s="195">
        <f t="shared" si="10"/>
        <v>4.0599999999999987</v>
      </c>
      <c r="C138" s="196" t="s">
        <v>174</v>
      </c>
      <c r="D138" s="222" t="str">
        <f ca="1">CONCATENATE(OFFSET('Sheet 1_Assumptions'!$C$32,$A138,0)," - Recovered")</f>
        <v>Mine rehabilitation topsoil - Recovered</v>
      </c>
      <c r="E138" s="71" t="s">
        <v>55</v>
      </c>
      <c r="F138" s="71"/>
      <c r="G138" s="198" t="s">
        <v>53</v>
      </c>
      <c r="H138" s="129">
        <v>0</v>
      </c>
      <c r="I138" s="129">
        <v>0</v>
      </c>
      <c r="J138" s="129">
        <v>0</v>
      </c>
      <c r="K138" s="129">
        <v>0</v>
      </c>
      <c r="L138" s="129">
        <v>0</v>
      </c>
      <c r="M138" s="129">
        <v>0</v>
      </c>
      <c r="N138" s="129">
        <v>0</v>
      </c>
      <c r="O138" s="129">
        <v>0</v>
      </c>
      <c r="P138" s="129">
        <v>0</v>
      </c>
      <c r="Q138" s="129">
        <v>0</v>
      </c>
      <c r="R138" s="129">
        <v>0</v>
      </c>
      <c r="S138" s="129">
        <v>0</v>
      </c>
      <c r="T138" s="129">
        <v>0</v>
      </c>
      <c r="U138" s="129">
        <v>0</v>
      </c>
      <c r="V138" s="129">
        <v>0</v>
      </c>
      <c r="W138" s="129">
        <v>0</v>
      </c>
      <c r="X138" s="129">
        <v>0</v>
      </c>
      <c r="Y138" s="129">
        <v>0</v>
      </c>
      <c r="Z138" s="129">
        <v>0</v>
      </c>
      <c r="AA138" s="129">
        <v>0</v>
      </c>
      <c r="AB138" s="129">
        <v>0</v>
      </c>
      <c r="AC138" s="129">
        <v>0</v>
      </c>
      <c r="AD138" s="129">
        <v>0</v>
      </c>
      <c r="AE138" s="129">
        <v>0</v>
      </c>
      <c r="AF138" s="129">
        <v>0</v>
      </c>
      <c r="AG138" s="129">
        <v>0</v>
      </c>
      <c r="AH138" s="129">
        <v>0</v>
      </c>
      <c r="AI138" s="129">
        <v>0</v>
      </c>
      <c r="AJ138" s="129">
        <v>0</v>
      </c>
      <c r="AK138" s="129">
        <v>0</v>
      </c>
      <c r="AL138" s="129">
        <v>0</v>
      </c>
    </row>
    <row r="139" spans="1:38" x14ac:dyDescent="0.3">
      <c r="A139" s="138">
        <v>5</v>
      </c>
      <c r="B139" s="195">
        <f t="shared" si="10"/>
        <v>4.0699999999999985</v>
      </c>
      <c r="C139" s="196" t="s">
        <v>175</v>
      </c>
      <c r="D139" s="222" t="str">
        <f ca="1">CONCATENATE(OFFSET('Sheet 1_Assumptions'!$C$32,$A139,0)," - Recovered")</f>
        <v>Methane - Recovered</v>
      </c>
      <c r="E139" s="71" t="s">
        <v>55</v>
      </c>
      <c r="F139" s="71"/>
      <c r="G139" s="198" t="s">
        <v>53</v>
      </c>
      <c r="H139" s="129">
        <v>0</v>
      </c>
      <c r="I139" s="129">
        <v>0</v>
      </c>
      <c r="J139" s="129">
        <v>0</v>
      </c>
      <c r="K139" s="129">
        <v>0</v>
      </c>
      <c r="L139" s="129">
        <v>0</v>
      </c>
      <c r="M139" s="129">
        <v>0</v>
      </c>
      <c r="N139" s="129">
        <v>0</v>
      </c>
      <c r="O139" s="129">
        <v>0</v>
      </c>
      <c r="P139" s="129">
        <v>0</v>
      </c>
      <c r="Q139" s="129">
        <v>0</v>
      </c>
      <c r="R139" s="129">
        <v>0</v>
      </c>
      <c r="S139" s="129">
        <v>0</v>
      </c>
      <c r="T139" s="129">
        <v>0</v>
      </c>
      <c r="U139" s="129">
        <v>0</v>
      </c>
      <c r="V139" s="129">
        <v>0</v>
      </c>
      <c r="W139" s="129">
        <v>0</v>
      </c>
      <c r="X139" s="129">
        <v>0</v>
      </c>
      <c r="Y139" s="129">
        <v>0</v>
      </c>
      <c r="Z139" s="129">
        <v>0</v>
      </c>
      <c r="AA139" s="129">
        <v>0</v>
      </c>
      <c r="AB139" s="129">
        <v>0</v>
      </c>
      <c r="AC139" s="129">
        <v>0</v>
      </c>
      <c r="AD139" s="129">
        <v>0</v>
      </c>
      <c r="AE139" s="129">
        <v>0</v>
      </c>
      <c r="AF139" s="129">
        <v>0</v>
      </c>
      <c r="AG139" s="129">
        <v>0</v>
      </c>
      <c r="AH139" s="129">
        <v>0</v>
      </c>
      <c r="AI139" s="129">
        <v>0</v>
      </c>
      <c r="AJ139" s="129">
        <v>0</v>
      </c>
      <c r="AK139" s="129">
        <v>0</v>
      </c>
      <c r="AL139" s="129">
        <v>0</v>
      </c>
    </row>
    <row r="140" spans="1:38" x14ac:dyDescent="0.3">
      <c r="A140" s="138">
        <v>6</v>
      </c>
      <c r="B140" s="195">
        <f t="shared" si="10"/>
        <v>4.0799999999999983</v>
      </c>
      <c r="C140" s="196" t="s">
        <v>176</v>
      </c>
      <c r="D140" s="222" t="str">
        <f ca="1">CONCATENATE(OFFSET('Sheet 1_Assumptions'!$C$32,$A140,0)," - Recovered")</f>
        <v>Other - Recovered</v>
      </c>
      <c r="E140" s="71" t="s">
        <v>55</v>
      </c>
      <c r="F140" s="71"/>
      <c r="G140" s="198" t="s">
        <v>53</v>
      </c>
      <c r="H140" s="129">
        <v>0</v>
      </c>
      <c r="I140" s="129">
        <v>0</v>
      </c>
      <c r="J140" s="129">
        <v>0</v>
      </c>
      <c r="K140" s="129">
        <v>0</v>
      </c>
      <c r="L140" s="129">
        <v>0</v>
      </c>
      <c r="M140" s="129">
        <v>0</v>
      </c>
      <c r="N140" s="129">
        <v>0</v>
      </c>
      <c r="O140" s="129">
        <v>0</v>
      </c>
      <c r="P140" s="129">
        <v>0</v>
      </c>
      <c r="Q140" s="129">
        <v>0</v>
      </c>
      <c r="R140" s="129">
        <v>0</v>
      </c>
      <c r="S140" s="129">
        <v>0</v>
      </c>
      <c r="T140" s="129">
        <v>0</v>
      </c>
      <c r="U140" s="129">
        <v>0</v>
      </c>
      <c r="V140" s="129">
        <v>0</v>
      </c>
      <c r="W140" s="129">
        <v>0</v>
      </c>
      <c r="X140" s="129">
        <v>0</v>
      </c>
      <c r="Y140" s="129">
        <v>0</v>
      </c>
      <c r="Z140" s="129">
        <v>0</v>
      </c>
      <c r="AA140" s="129">
        <v>0</v>
      </c>
      <c r="AB140" s="129">
        <v>0</v>
      </c>
      <c r="AC140" s="129">
        <v>0</v>
      </c>
      <c r="AD140" s="129">
        <v>0</v>
      </c>
      <c r="AE140" s="129">
        <v>0</v>
      </c>
      <c r="AF140" s="129">
        <v>0</v>
      </c>
      <c r="AG140" s="129">
        <v>0</v>
      </c>
      <c r="AH140" s="129">
        <v>0</v>
      </c>
      <c r="AI140" s="129">
        <v>0</v>
      </c>
      <c r="AJ140" s="129">
        <v>0</v>
      </c>
      <c r="AK140" s="129">
        <v>0</v>
      </c>
      <c r="AL140" s="129">
        <v>0</v>
      </c>
    </row>
    <row r="141" spans="1:38" x14ac:dyDescent="0.3">
      <c r="A141" s="138">
        <v>7</v>
      </c>
      <c r="B141" s="195">
        <f t="shared" si="10"/>
        <v>4.0899999999999981</v>
      </c>
      <c r="C141" s="196" t="s">
        <v>177</v>
      </c>
      <c r="D141" s="222" t="str">
        <f ca="1">CONCATENATE(OFFSET('Sheet 1_Assumptions'!$C$32,$A141,0)," - Recovered")</f>
        <v>Other - Recovered</v>
      </c>
      <c r="E141" s="71" t="s">
        <v>55</v>
      </c>
      <c r="F141" s="71"/>
      <c r="G141" s="198" t="s">
        <v>53</v>
      </c>
      <c r="H141" s="129">
        <v>0</v>
      </c>
      <c r="I141" s="129">
        <v>0</v>
      </c>
      <c r="J141" s="129">
        <v>0</v>
      </c>
      <c r="K141" s="129">
        <v>0</v>
      </c>
      <c r="L141" s="129">
        <v>0</v>
      </c>
      <c r="M141" s="129">
        <v>0</v>
      </c>
      <c r="N141" s="129">
        <v>0</v>
      </c>
      <c r="O141" s="129">
        <v>0</v>
      </c>
      <c r="P141" s="129">
        <v>0</v>
      </c>
      <c r="Q141" s="129">
        <v>0</v>
      </c>
      <c r="R141" s="129">
        <v>0</v>
      </c>
      <c r="S141" s="129">
        <v>0</v>
      </c>
      <c r="T141" s="129">
        <v>0</v>
      </c>
      <c r="U141" s="129">
        <v>0</v>
      </c>
      <c r="V141" s="129">
        <v>0</v>
      </c>
      <c r="W141" s="129">
        <v>0</v>
      </c>
      <c r="X141" s="129">
        <v>0</v>
      </c>
      <c r="Y141" s="129">
        <v>0</v>
      </c>
      <c r="Z141" s="129">
        <v>0</v>
      </c>
      <c r="AA141" s="129">
        <v>0</v>
      </c>
      <c r="AB141" s="129">
        <v>0</v>
      </c>
      <c r="AC141" s="129">
        <v>0</v>
      </c>
      <c r="AD141" s="129">
        <v>0</v>
      </c>
      <c r="AE141" s="129">
        <v>0</v>
      </c>
      <c r="AF141" s="129">
        <v>0</v>
      </c>
      <c r="AG141" s="129">
        <v>0</v>
      </c>
      <c r="AH141" s="129">
        <v>0</v>
      </c>
      <c r="AI141" s="129">
        <v>0</v>
      </c>
      <c r="AJ141" s="129">
        <v>0</v>
      </c>
      <c r="AK141" s="129">
        <v>0</v>
      </c>
      <c r="AL141" s="129">
        <v>0</v>
      </c>
    </row>
    <row r="142" spans="1:38" x14ac:dyDescent="0.3">
      <c r="A142" s="138">
        <v>8</v>
      </c>
      <c r="B142" s="195">
        <f t="shared" si="10"/>
        <v>4.0999999999999979</v>
      </c>
      <c r="C142" s="196" t="s">
        <v>178</v>
      </c>
      <c r="D142" s="222" t="str">
        <f ca="1">CONCATENATE(OFFSET('Sheet 1_Assumptions'!$C$32,$A142,0)," - Recovered")</f>
        <v>Other - Recovered</v>
      </c>
      <c r="E142" s="71" t="s">
        <v>55</v>
      </c>
      <c r="F142" s="71"/>
      <c r="G142" s="198" t="s">
        <v>53</v>
      </c>
      <c r="H142" s="129">
        <v>0</v>
      </c>
      <c r="I142" s="129">
        <v>0</v>
      </c>
      <c r="J142" s="129">
        <v>0</v>
      </c>
      <c r="K142" s="129">
        <v>0</v>
      </c>
      <c r="L142" s="129">
        <v>0</v>
      </c>
      <c r="M142" s="129">
        <v>0</v>
      </c>
      <c r="N142" s="129">
        <v>0</v>
      </c>
      <c r="O142" s="129">
        <v>0</v>
      </c>
      <c r="P142" s="129">
        <v>0</v>
      </c>
      <c r="Q142" s="129">
        <v>0</v>
      </c>
      <c r="R142" s="129">
        <v>0</v>
      </c>
      <c r="S142" s="129">
        <v>0</v>
      </c>
      <c r="T142" s="129">
        <v>0</v>
      </c>
      <c r="U142" s="129">
        <v>0</v>
      </c>
      <c r="V142" s="129">
        <v>0</v>
      </c>
      <c r="W142" s="129">
        <v>0</v>
      </c>
      <c r="X142" s="129">
        <v>0</v>
      </c>
      <c r="Y142" s="129">
        <v>0</v>
      </c>
      <c r="Z142" s="129">
        <v>0</v>
      </c>
      <c r="AA142" s="129">
        <v>0</v>
      </c>
      <c r="AB142" s="129">
        <v>0</v>
      </c>
      <c r="AC142" s="129">
        <v>0</v>
      </c>
      <c r="AD142" s="129">
        <v>0</v>
      </c>
      <c r="AE142" s="129">
        <v>0</v>
      </c>
      <c r="AF142" s="129">
        <v>0</v>
      </c>
      <c r="AG142" s="129">
        <v>0</v>
      </c>
      <c r="AH142" s="129">
        <v>0</v>
      </c>
      <c r="AI142" s="129">
        <v>0</v>
      </c>
      <c r="AJ142" s="129">
        <v>0</v>
      </c>
      <c r="AK142" s="129">
        <v>0</v>
      </c>
      <c r="AL142" s="129">
        <v>0</v>
      </c>
    </row>
    <row r="143" spans="1:38" x14ac:dyDescent="0.3">
      <c r="A143" s="138">
        <v>9</v>
      </c>
      <c r="B143" s="195">
        <f t="shared" si="10"/>
        <v>4.1099999999999977</v>
      </c>
      <c r="C143" s="196" t="s">
        <v>179</v>
      </c>
      <c r="D143" s="222" t="str">
        <f ca="1">CONCATENATE(OFFSET('Sheet 1_Assumptions'!$C$32,$A143,0)," - Recovered")</f>
        <v>Other - Recovered</v>
      </c>
      <c r="E143" s="71" t="s">
        <v>55</v>
      </c>
      <c r="F143" s="71"/>
      <c r="G143" s="198" t="s">
        <v>53</v>
      </c>
      <c r="H143" s="129">
        <v>0</v>
      </c>
      <c r="I143" s="129">
        <v>0</v>
      </c>
      <c r="J143" s="129">
        <v>0</v>
      </c>
      <c r="K143" s="129">
        <v>0</v>
      </c>
      <c r="L143" s="129">
        <v>0</v>
      </c>
      <c r="M143" s="129">
        <v>0</v>
      </c>
      <c r="N143" s="129">
        <v>0</v>
      </c>
      <c r="O143" s="129">
        <v>0</v>
      </c>
      <c r="P143" s="129">
        <v>0</v>
      </c>
      <c r="Q143" s="129">
        <v>0</v>
      </c>
      <c r="R143" s="129">
        <v>0</v>
      </c>
      <c r="S143" s="129">
        <v>0</v>
      </c>
      <c r="T143" s="129">
        <v>0</v>
      </c>
      <c r="U143" s="129">
        <v>0</v>
      </c>
      <c r="V143" s="129">
        <v>0</v>
      </c>
      <c r="W143" s="129">
        <v>0</v>
      </c>
      <c r="X143" s="129">
        <v>0</v>
      </c>
      <c r="Y143" s="129">
        <v>0</v>
      </c>
      <c r="Z143" s="129">
        <v>0</v>
      </c>
      <c r="AA143" s="129">
        <v>0</v>
      </c>
      <c r="AB143" s="129">
        <v>0</v>
      </c>
      <c r="AC143" s="129">
        <v>0</v>
      </c>
      <c r="AD143" s="129">
        <v>0</v>
      </c>
      <c r="AE143" s="129">
        <v>0</v>
      </c>
      <c r="AF143" s="129">
        <v>0</v>
      </c>
      <c r="AG143" s="129">
        <v>0</v>
      </c>
      <c r="AH143" s="129">
        <v>0</v>
      </c>
      <c r="AI143" s="129">
        <v>0</v>
      </c>
      <c r="AJ143" s="129">
        <v>0</v>
      </c>
      <c r="AK143" s="129">
        <v>0</v>
      </c>
      <c r="AL143" s="129">
        <v>0</v>
      </c>
    </row>
    <row r="144" spans="1:38" x14ac:dyDescent="0.3">
      <c r="A144" s="138">
        <v>10</v>
      </c>
      <c r="B144" s="195">
        <f t="shared" si="10"/>
        <v>4.1199999999999974</v>
      </c>
      <c r="C144" s="196" t="s">
        <v>180</v>
      </c>
      <c r="D144" s="222" t="str">
        <f ca="1">CONCATENATE(OFFSET('Sheet 1_Assumptions'!$C$32,$A144,0)," - Recovered")</f>
        <v>Other - Recovered</v>
      </c>
      <c r="E144" s="71" t="s">
        <v>55</v>
      </c>
      <c r="F144" s="71"/>
      <c r="G144" s="198" t="s">
        <v>53</v>
      </c>
      <c r="H144" s="129">
        <v>0</v>
      </c>
      <c r="I144" s="129">
        <v>0</v>
      </c>
      <c r="J144" s="129">
        <v>0</v>
      </c>
      <c r="K144" s="129">
        <v>0</v>
      </c>
      <c r="L144" s="129">
        <v>0</v>
      </c>
      <c r="M144" s="129">
        <v>0</v>
      </c>
      <c r="N144" s="129">
        <v>0</v>
      </c>
      <c r="O144" s="129">
        <v>0</v>
      </c>
      <c r="P144" s="129">
        <v>0</v>
      </c>
      <c r="Q144" s="129">
        <v>0</v>
      </c>
      <c r="R144" s="129">
        <v>0</v>
      </c>
      <c r="S144" s="129">
        <v>0</v>
      </c>
      <c r="T144" s="129">
        <v>0</v>
      </c>
      <c r="U144" s="129">
        <v>0</v>
      </c>
      <c r="V144" s="129">
        <v>0</v>
      </c>
      <c r="W144" s="129">
        <v>0</v>
      </c>
      <c r="X144" s="129">
        <v>0</v>
      </c>
      <c r="Y144" s="129">
        <v>0</v>
      </c>
      <c r="Z144" s="129">
        <v>0</v>
      </c>
      <c r="AA144" s="129">
        <v>0</v>
      </c>
      <c r="AB144" s="129">
        <v>0</v>
      </c>
      <c r="AC144" s="129">
        <v>0</v>
      </c>
      <c r="AD144" s="129">
        <v>0</v>
      </c>
      <c r="AE144" s="129">
        <v>0</v>
      </c>
      <c r="AF144" s="129">
        <v>0</v>
      </c>
      <c r="AG144" s="129">
        <v>0</v>
      </c>
      <c r="AH144" s="129">
        <v>0</v>
      </c>
      <c r="AI144" s="129">
        <v>0</v>
      </c>
      <c r="AJ144" s="129">
        <v>0</v>
      </c>
      <c r="AK144" s="129">
        <v>0</v>
      </c>
      <c r="AL144" s="129">
        <v>0</v>
      </c>
    </row>
    <row r="145" spans="1:38" x14ac:dyDescent="0.3">
      <c r="A145" s="138">
        <v>11</v>
      </c>
      <c r="B145" s="195">
        <f t="shared" si="10"/>
        <v>4.1299999999999972</v>
      </c>
      <c r="C145" s="196" t="s">
        <v>181</v>
      </c>
      <c r="D145" s="222" t="str">
        <f ca="1">CONCATENATE(OFFSET('Sheet 1_Assumptions'!$C$32,$A145,0)," - Recovered")</f>
        <v>Other - Recovered</v>
      </c>
      <c r="E145" s="71" t="s">
        <v>55</v>
      </c>
      <c r="F145" s="71"/>
      <c r="G145" s="198" t="s">
        <v>53</v>
      </c>
      <c r="H145" s="129">
        <v>0</v>
      </c>
      <c r="I145" s="129">
        <v>0</v>
      </c>
      <c r="J145" s="129">
        <v>0</v>
      </c>
      <c r="K145" s="129">
        <v>0</v>
      </c>
      <c r="L145" s="129">
        <v>0</v>
      </c>
      <c r="M145" s="129">
        <v>0</v>
      </c>
      <c r="N145" s="129">
        <v>0</v>
      </c>
      <c r="O145" s="129">
        <v>0</v>
      </c>
      <c r="P145" s="129">
        <v>0</v>
      </c>
      <c r="Q145" s="129">
        <v>0</v>
      </c>
      <c r="R145" s="129">
        <v>0</v>
      </c>
      <c r="S145" s="129">
        <v>0</v>
      </c>
      <c r="T145" s="129">
        <v>0</v>
      </c>
      <c r="U145" s="129">
        <v>0</v>
      </c>
      <c r="V145" s="129">
        <v>0</v>
      </c>
      <c r="W145" s="129">
        <v>0</v>
      </c>
      <c r="X145" s="129">
        <v>0</v>
      </c>
      <c r="Y145" s="129">
        <v>0</v>
      </c>
      <c r="Z145" s="129">
        <v>0</v>
      </c>
      <c r="AA145" s="129">
        <v>0</v>
      </c>
      <c r="AB145" s="129">
        <v>0</v>
      </c>
      <c r="AC145" s="129">
        <v>0</v>
      </c>
      <c r="AD145" s="129">
        <v>0</v>
      </c>
      <c r="AE145" s="129">
        <v>0</v>
      </c>
      <c r="AF145" s="129">
        <v>0</v>
      </c>
      <c r="AG145" s="129">
        <v>0</v>
      </c>
      <c r="AH145" s="129">
        <v>0</v>
      </c>
      <c r="AI145" s="129">
        <v>0</v>
      </c>
      <c r="AJ145" s="129">
        <v>0</v>
      </c>
      <c r="AK145" s="129">
        <v>0</v>
      </c>
      <c r="AL145" s="129">
        <v>0</v>
      </c>
    </row>
    <row r="146" spans="1:38" x14ac:dyDescent="0.3">
      <c r="A146" s="138">
        <v>12</v>
      </c>
      <c r="B146" s="195">
        <f t="shared" si="10"/>
        <v>4.139999999999997</v>
      </c>
      <c r="C146" s="196" t="s">
        <v>182</v>
      </c>
      <c r="D146" s="222" t="str">
        <f ca="1">CONCATENATE(OFFSET('Sheet 1_Assumptions'!$C$32,$A146,0)," - Recovered")</f>
        <v>Other - Recovered</v>
      </c>
      <c r="E146" s="71" t="s">
        <v>55</v>
      </c>
      <c r="F146" s="71"/>
      <c r="G146" s="198" t="s">
        <v>53</v>
      </c>
      <c r="H146" s="129">
        <v>0</v>
      </c>
      <c r="I146" s="129">
        <v>0</v>
      </c>
      <c r="J146" s="129">
        <v>0</v>
      </c>
      <c r="K146" s="129">
        <v>0</v>
      </c>
      <c r="L146" s="129">
        <v>0</v>
      </c>
      <c r="M146" s="129">
        <v>0</v>
      </c>
      <c r="N146" s="129">
        <v>0</v>
      </c>
      <c r="O146" s="129">
        <v>0</v>
      </c>
      <c r="P146" s="129">
        <v>0</v>
      </c>
      <c r="Q146" s="129">
        <v>0</v>
      </c>
      <c r="R146" s="129">
        <v>0</v>
      </c>
      <c r="S146" s="129">
        <v>0</v>
      </c>
      <c r="T146" s="129">
        <v>0</v>
      </c>
      <c r="U146" s="129">
        <v>0</v>
      </c>
      <c r="V146" s="129">
        <v>0</v>
      </c>
      <c r="W146" s="129">
        <v>0</v>
      </c>
      <c r="X146" s="129">
        <v>0</v>
      </c>
      <c r="Y146" s="129">
        <v>0</v>
      </c>
      <c r="Z146" s="129">
        <v>0</v>
      </c>
      <c r="AA146" s="129">
        <v>0</v>
      </c>
      <c r="AB146" s="129">
        <v>0</v>
      </c>
      <c r="AC146" s="129">
        <v>0</v>
      </c>
      <c r="AD146" s="129">
        <v>0</v>
      </c>
      <c r="AE146" s="129">
        <v>0</v>
      </c>
      <c r="AF146" s="129">
        <v>0</v>
      </c>
      <c r="AG146" s="129">
        <v>0</v>
      </c>
      <c r="AH146" s="129">
        <v>0</v>
      </c>
      <c r="AI146" s="129">
        <v>0</v>
      </c>
      <c r="AJ146" s="129">
        <v>0</v>
      </c>
      <c r="AK146" s="129">
        <v>0</v>
      </c>
      <c r="AL146" s="129">
        <v>0</v>
      </c>
    </row>
    <row r="147" spans="1:38" x14ac:dyDescent="0.3">
      <c r="A147" s="138">
        <v>13</v>
      </c>
      <c r="B147" s="195">
        <f t="shared" si="10"/>
        <v>4.1499999999999968</v>
      </c>
      <c r="C147" s="196" t="s">
        <v>183</v>
      </c>
      <c r="D147" s="222" t="str">
        <f ca="1">CONCATENATE(OFFSET('Sheet 1_Assumptions'!$C$32,$A147,0)," - Recovered")</f>
        <v>Other - Recovered</v>
      </c>
      <c r="E147" s="71" t="s">
        <v>55</v>
      </c>
      <c r="F147" s="71"/>
      <c r="G147" s="198" t="s">
        <v>53</v>
      </c>
      <c r="H147" s="129">
        <v>0</v>
      </c>
      <c r="I147" s="129">
        <v>0</v>
      </c>
      <c r="J147" s="129">
        <v>0</v>
      </c>
      <c r="K147" s="129">
        <v>0</v>
      </c>
      <c r="L147" s="129">
        <v>0</v>
      </c>
      <c r="M147" s="129">
        <v>0</v>
      </c>
      <c r="N147" s="129">
        <v>0</v>
      </c>
      <c r="O147" s="129">
        <v>0</v>
      </c>
      <c r="P147" s="129">
        <v>0</v>
      </c>
      <c r="Q147" s="129">
        <v>0</v>
      </c>
      <c r="R147" s="129">
        <v>0</v>
      </c>
      <c r="S147" s="129">
        <v>0</v>
      </c>
      <c r="T147" s="129">
        <v>0</v>
      </c>
      <c r="U147" s="129">
        <v>0</v>
      </c>
      <c r="V147" s="129">
        <v>0</v>
      </c>
      <c r="W147" s="129">
        <v>0</v>
      </c>
      <c r="X147" s="129">
        <v>0</v>
      </c>
      <c r="Y147" s="129">
        <v>0</v>
      </c>
      <c r="Z147" s="129">
        <v>0</v>
      </c>
      <c r="AA147" s="129">
        <v>0</v>
      </c>
      <c r="AB147" s="129">
        <v>0</v>
      </c>
      <c r="AC147" s="129">
        <v>0</v>
      </c>
      <c r="AD147" s="129">
        <v>0</v>
      </c>
      <c r="AE147" s="129">
        <v>0</v>
      </c>
      <c r="AF147" s="129">
        <v>0</v>
      </c>
      <c r="AG147" s="129">
        <v>0</v>
      </c>
      <c r="AH147" s="129">
        <v>0</v>
      </c>
      <c r="AI147" s="129">
        <v>0</v>
      </c>
      <c r="AJ147" s="129">
        <v>0</v>
      </c>
      <c r="AK147" s="129">
        <v>0</v>
      </c>
      <c r="AL147" s="129">
        <v>0</v>
      </c>
    </row>
    <row r="148" spans="1:38" x14ac:dyDescent="0.3">
      <c r="A148" s="138">
        <v>14</v>
      </c>
      <c r="B148" s="195">
        <f t="shared" si="10"/>
        <v>4.1599999999999966</v>
      </c>
      <c r="C148" s="196" t="s">
        <v>184</v>
      </c>
      <c r="D148" s="222" t="str">
        <f ca="1">CONCATENATE(OFFSET('Sheet 1_Assumptions'!$C$32,$A148,0)," - Recovered")</f>
        <v>Other - Recovered</v>
      </c>
      <c r="E148" s="71" t="s">
        <v>55</v>
      </c>
      <c r="F148" s="71"/>
      <c r="G148" s="198" t="s">
        <v>53</v>
      </c>
      <c r="H148" s="129">
        <v>0</v>
      </c>
      <c r="I148" s="129">
        <v>0</v>
      </c>
      <c r="J148" s="129">
        <v>0</v>
      </c>
      <c r="K148" s="129">
        <v>0</v>
      </c>
      <c r="L148" s="129">
        <v>0</v>
      </c>
      <c r="M148" s="129">
        <v>0</v>
      </c>
      <c r="N148" s="129">
        <v>0</v>
      </c>
      <c r="O148" s="129">
        <v>0</v>
      </c>
      <c r="P148" s="129">
        <v>0</v>
      </c>
      <c r="Q148" s="129">
        <v>0</v>
      </c>
      <c r="R148" s="129">
        <v>0</v>
      </c>
      <c r="S148" s="129">
        <v>0</v>
      </c>
      <c r="T148" s="129">
        <v>0</v>
      </c>
      <c r="U148" s="129">
        <v>0</v>
      </c>
      <c r="V148" s="129">
        <v>0</v>
      </c>
      <c r="W148" s="129">
        <v>0</v>
      </c>
      <c r="X148" s="129">
        <v>0</v>
      </c>
      <c r="Y148" s="129">
        <v>0</v>
      </c>
      <c r="Z148" s="129">
        <v>0</v>
      </c>
      <c r="AA148" s="129">
        <v>0</v>
      </c>
      <c r="AB148" s="129">
        <v>0</v>
      </c>
      <c r="AC148" s="129">
        <v>0</v>
      </c>
      <c r="AD148" s="129">
        <v>0</v>
      </c>
      <c r="AE148" s="129">
        <v>0</v>
      </c>
      <c r="AF148" s="129">
        <v>0</v>
      </c>
      <c r="AG148" s="129">
        <v>0</v>
      </c>
      <c r="AH148" s="129">
        <v>0</v>
      </c>
      <c r="AI148" s="129">
        <v>0</v>
      </c>
      <c r="AJ148" s="129">
        <v>0</v>
      </c>
      <c r="AK148" s="129">
        <v>0</v>
      </c>
      <c r="AL148" s="129">
        <v>0</v>
      </c>
    </row>
    <row r="149" spans="1:38" x14ac:dyDescent="0.3">
      <c r="A149" s="138">
        <v>15</v>
      </c>
      <c r="B149" s="195">
        <f t="shared" si="10"/>
        <v>4.1699999999999964</v>
      </c>
      <c r="C149" s="196" t="s">
        <v>185</v>
      </c>
      <c r="D149" s="222" t="str">
        <f ca="1">CONCATENATE(OFFSET('Sheet 1_Assumptions'!$C$32,$A149,0)," - Recovered")</f>
        <v>Other - Recovered</v>
      </c>
      <c r="E149" s="71" t="s">
        <v>55</v>
      </c>
      <c r="F149" s="71"/>
      <c r="G149" s="198" t="s">
        <v>53</v>
      </c>
      <c r="H149" s="129">
        <v>0</v>
      </c>
      <c r="I149" s="129">
        <v>0</v>
      </c>
      <c r="J149" s="129">
        <v>0</v>
      </c>
      <c r="K149" s="129">
        <v>0</v>
      </c>
      <c r="L149" s="129">
        <v>0</v>
      </c>
      <c r="M149" s="129">
        <v>0</v>
      </c>
      <c r="N149" s="129">
        <v>0</v>
      </c>
      <c r="O149" s="129">
        <v>0</v>
      </c>
      <c r="P149" s="129">
        <v>0</v>
      </c>
      <c r="Q149" s="129">
        <v>0</v>
      </c>
      <c r="R149" s="129">
        <v>0</v>
      </c>
      <c r="S149" s="129">
        <v>0</v>
      </c>
      <c r="T149" s="129">
        <v>0</v>
      </c>
      <c r="U149" s="129">
        <v>0</v>
      </c>
      <c r="V149" s="129">
        <v>0</v>
      </c>
      <c r="W149" s="129">
        <v>0</v>
      </c>
      <c r="X149" s="129">
        <v>0</v>
      </c>
      <c r="Y149" s="129">
        <v>0</v>
      </c>
      <c r="Z149" s="129">
        <v>0</v>
      </c>
      <c r="AA149" s="129">
        <v>0</v>
      </c>
      <c r="AB149" s="129">
        <v>0</v>
      </c>
      <c r="AC149" s="129">
        <v>0</v>
      </c>
      <c r="AD149" s="129">
        <v>0</v>
      </c>
      <c r="AE149" s="129">
        <v>0</v>
      </c>
      <c r="AF149" s="129">
        <v>0</v>
      </c>
      <c r="AG149" s="129">
        <v>0</v>
      </c>
      <c r="AH149" s="129">
        <v>0</v>
      </c>
      <c r="AI149" s="129">
        <v>0</v>
      </c>
      <c r="AJ149" s="129">
        <v>0</v>
      </c>
      <c r="AK149" s="129">
        <v>0</v>
      </c>
      <c r="AL149" s="129">
        <v>0</v>
      </c>
    </row>
    <row r="150" spans="1:38" x14ac:dyDescent="0.3">
      <c r="A150" s="138">
        <v>16</v>
      </c>
      <c r="B150" s="195">
        <f t="shared" si="10"/>
        <v>4.1799999999999962</v>
      </c>
      <c r="C150" s="196" t="s">
        <v>186</v>
      </c>
      <c r="D150" s="222" t="str">
        <f ca="1">CONCATENATE(OFFSET('Sheet 1_Assumptions'!$C$32,$A150,0)," - Recovered")</f>
        <v>Other - Recovered</v>
      </c>
      <c r="E150" s="71" t="s">
        <v>55</v>
      </c>
      <c r="F150" s="71"/>
      <c r="G150" s="198" t="s">
        <v>53</v>
      </c>
      <c r="H150" s="129">
        <v>0</v>
      </c>
      <c r="I150" s="129">
        <v>0</v>
      </c>
      <c r="J150" s="129">
        <v>0</v>
      </c>
      <c r="K150" s="129">
        <v>0</v>
      </c>
      <c r="L150" s="129">
        <v>0</v>
      </c>
      <c r="M150" s="129">
        <v>0</v>
      </c>
      <c r="N150" s="129">
        <v>0</v>
      </c>
      <c r="O150" s="129">
        <v>0</v>
      </c>
      <c r="P150" s="129">
        <v>0</v>
      </c>
      <c r="Q150" s="129">
        <v>0</v>
      </c>
      <c r="R150" s="129">
        <v>0</v>
      </c>
      <c r="S150" s="129">
        <v>0</v>
      </c>
      <c r="T150" s="129">
        <v>0</v>
      </c>
      <c r="U150" s="129">
        <v>0</v>
      </c>
      <c r="V150" s="129">
        <v>0</v>
      </c>
      <c r="W150" s="129">
        <v>0</v>
      </c>
      <c r="X150" s="129">
        <v>0</v>
      </c>
      <c r="Y150" s="129">
        <v>0</v>
      </c>
      <c r="Z150" s="129">
        <v>0</v>
      </c>
      <c r="AA150" s="129">
        <v>0</v>
      </c>
      <c r="AB150" s="129">
        <v>0</v>
      </c>
      <c r="AC150" s="129">
        <v>0</v>
      </c>
      <c r="AD150" s="129">
        <v>0</v>
      </c>
      <c r="AE150" s="129">
        <v>0</v>
      </c>
      <c r="AF150" s="129">
        <v>0</v>
      </c>
      <c r="AG150" s="129">
        <v>0</v>
      </c>
      <c r="AH150" s="129">
        <v>0</v>
      </c>
      <c r="AI150" s="129">
        <v>0</v>
      </c>
      <c r="AJ150" s="129">
        <v>0</v>
      </c>
      <c r="AK150" s="129">
        <v>0</v>
      </c>
      <c r="AL150" s="129">
        <v>0</v>
      </c>
    </row>
    <row r="151" spans="1:38" x14ac:dyDescent="0.3">
      <c r="A151" s="138">
        <v>17</v>
      </c>
      <c r="B151" s="195">
        <f t="shared" si="10"/>
        <v>4.1899999999999959</v>
      </c>
      <c r="C151" s="196" t="s">
        <v>187</v>
      </c>
      <c r="D151" s="222" t="str">
        <f ca="1">CONCATENATE(OFFSET('Sheet 1_Assumptions'!$C$32,$A151,0)," - Recovered")</f>
        <v>Other - Recovered</v>
      </c>
      <c r="E151" s="71" t="s">
        <v>55</v>
      </c>
      <c r="F151" s="71"/>
      <c r="G151" s="198" t="s">
        <v>53</v>
      </c>
      <c r="H151" s="129">
        <v>0</v>
      </c>
      <c r="I151" s="129">
        <v>0</v>
      </c>
      <c r="J151" s="129">
        <v>0</v>
      </c>
      <c r="K151" s="129">
        <v>0</v>
      </c>
      <c r="L151" s="129">
        <v>0</v>
      </c>
      <c r="M151" s="129">
        <v>0</v>
      </c>
      <c r="N151" s="129">
        <v>0</v>
      </c>
      <c r="O151" s="129">
        <v>0</v>
      </c>
      <c r="P151" s="129">
        <v>0</v>
      </c>
      <c r="Q151" s="129">
        <v>0</v>
      </c>
      <c r="R151" s="129">
        <v>0</v>
      </c>
      <c r="S151" s="129">
        <v>0</v>
      </c>
      <c r="T151" s="129">
        <v>0</v>
      </c>
      <c r="U151" s="129">
        <v>0</v>
      </c>
      <c r="V151" s="129">
        <v>0</v>
      </c>
      <c r="W151" s="129">
        <v>0</v>
      </c>
      <c r="X151" s="129">
        <v>0</v>
      </c>
      <c r="Y151" s="129">
        <v>0</v>
      </c>
      <c r="Z151" s="129">
        <v>0</v>
      </c>
      <c r="AA151" s="129">
        <v>0</v>
      </c>
      <c r="AB151" s="129">
        <v>0</v>
      </c>
      <c r="AC151" s="129">
        <v>0</v>
      </c>
      <c r="AD151" s="129">
        <v>0</v>
      </c>
      <c r="AE151" s="129">
        <v>0</v>
      </c>
      <c r="AF151" s="129">
        <v>0</v>
      </c>
      <c r="AG151" s="129">
        <v>0</v>
      </c>
      <c r="AH151" s="129">
        <v>0</v>
      </c>
      <c r="AI151" s="129">
        <v>0</v>
      </c>
      <c r="AJ151" s="129">
        <v>0</v>
      </c>
      <c r="AK151" s="129">
        <v>0</v>
      </c>
      <c r="AL151" s="129">
        <v>0</v>
      </c>
    </row>
    <row r="152" spans="1:38" x14ac:dyDescent="0.3">
      <c r="A152" s="138">
        <v>18</v>
      </c>
      <c r="B152" s="195">
        <f t="shared" si="10"/>
        <v>4.1999999999999957</v>
      </c>
      <c r="C152" s="196" t="s">
        <v>188</v>
      </c>
      <c r="D152" s="222" t="str">
        <f ca="1">CONCATENATE(OFFSET('Sheet 1_Assumptions'!$C$32,$A152,0)," - Recovered")</f>
        <v>Other - Recovered</v>
      </c>
      <c r="E152" s="71" t="s">
        <v>55</v>
      </c>
      <c r="F152" s="71"/>
      <c r="G152" s="198" t="s">
        <v>53</v>
      </c>
      <c r="H152" s="129">
        <v>0</v>
      </c>
      <c r="I152" s="129">
        <v>0</v>
      </c>
      <c r="J152" s="129">
        <v>0</v>
      </c>
      <c r="K152" s="129">
        <v>0</v>
      </c>
      <c r="L152" s="129">
        <v>0</v>
      </c>
      <c r="M152" s="129">
        <v>0</v>
      </c>
      <c r="N152" s="129">
        <v>0</v>
      </c>
      <c r="O152" s="129">
        <v>0</v>
      </c>
      <c r="P152" s="129">
        <v>0</v>
      </c>
      <c r="Q152" s="129">
        <v>0</v>
      </c>
      <c r="R152" s="129">
        <v>0</v>
      </c>
      <c r="S152" s="129">
        <v>0</v>
      </c>
      <c r="T152" s="129">
        <v>0</v>
      </c>
      <c r="U152" s="129">
        <v>0</v>
      </c>
      <c r="V152" s="129">
        <v>0</v>
      </c>
      <c r="W152" s="129">
        <v>0</v>
      </c>
      <c r="X152" s="129">
        <v>0</v>
      </c>
      <c r="Y152" s="129">
        <v>0</v>
      </c>
      <c r="Z152" s="129">
        <v>0</v>
      </c>
      <c r="AA152" s="129">
        <v>0</v>
      </c>
      <c r="AB152" s="129">
        <v>0</v>
      </c>
      <c r="AC152" s="129">
        <v>0</v>
      </c>
      <c r="AD152" s="129">
        <v>0</v>
      </c>
      <c r="AE152" s="129">
        <v>0</v>
      </c>
      <c r="AF152" s="129">
        <v>0</v>
      </c>
      <c r="AG152" s="129">
        <v>0</v>
      </c>
      <c r="AH152" s="129">
        <v>0</v>
      </c>
      <c r="AI152" s="129">
        <v>0</v>
      </c>
      <c r="AJ152" s="129">
        <v>0</v>
      </c>
      <c r="AK152" s="129">
        <v>0</v>
      </c>
      <c r="AL152" s="129">
        <v>0</v>
      </c>
    </row>
    <row r="153" spans="1:38" x14ac:dyDescent="0.3">
      <c r="A153" s="138">
        <v>19</v>
      </c>
      <c r="B153" s="195">
        <f t="shared" si="10"/>
        <v>4.2099999999999955</v>
      </c>
      <c r="C153" s="196" t="s">
        <v>189</v>
      </c>
      <c r="D153" s="222" t="str">
        <f ca="1">CONCATENATE(OFFSET('Sheet 1_Assumptions'!$C$32,$A153,0)," - Recovered")</f>
        <v>Other - Recovered</v>
      </c>
      <c r="E153" s="71" t="s">
        <v>55</v>
      </c>
      <c r="F153" s="71"/>
      <c r="G153" s="198" t="s">
        <v>53</v>
      </c>
      <c r="H153" s="129">
        <v>0</v>
      </c>
      <c r="I153" s="129">
        <v>0</v>
      </c>
      <c r="J153" s="129">
        <v>0</v>
      </c>
      <c r="K153" s="129">
        <v>0</v>
      </c>
      <c r="L153" s="129">
        <v>0</v>
      </c>
      <c r="M153" s="129">
        <v>0</v>
      </c>
      <c r="N153" s="129">
        <v>0</v>
      </c>
      <c r="O153" s="129">
        <v>0</v>
      </c>
      <c r="P153" s="129">
        <v>0</v>
      </c>
      <c r="Q153" s="129">
        <v>0</v>
      </c>
      <c r="R153" s="129">
        <v>0</v>
      </c>
      <c r="S153" s="129">
        <v>0</v>
      </c>
      <c r="T153" s="129">
        <v>0</v>
      </c>
      <c r="U153" s="129">
        <v>0</v>
      </c>
      <c r="V153" s="129">
        <v>0</v>
      </c>
      <c r="W153" s="129">
        <v>0</v>
      </c>
      <c r="X153" s="129">
        <v>0</v>
      </c>
      <c r="Y153" s="129">
        <v>0</v>
      </c>
      <c r="Z153" s="129">
        <v>0</v>
      </c>
      <c r="AA153" s="129">
        <v>0</v>
      </c>
      <c r="AB153" s="129">
        <v>0</v>
      </c>
      <c r="AC153" s="129">
        <v>0</v>
      </c>
      <c r="AD153" s="129">
        <v>0</v>
      </c>
      <c r="AE153" s="129">
        <v>0</v>
      </c>
      <c r="AF153" s="129">
        <v>0</v>
      </c>
      <c r="AG153" s="129">
        <v>0</v>
      </c>
      <c r="AH153" s="129">
        <v>0</v>
      </c>
      <c r="AI153" s="129">
        <v>0</v>
      </c>
      <c r="AJ153" s="129">
        <v>0</v>
      </c>
      <c r="AK153" s="129">
        <v>0</v>
      </c>
      <c r="AL153" s="129">
        <v>0</v>
      </c>
    </row>
    <row r="154" spans="1:38" x14ac:dyDescent="0.3">
      <c r="A154" s="137"/>
      <c r="B154" s="223"/>
      <c r="C154" s="224"/>
      <c r="D154" s="191" t="s">
        <v>260</v>
      </c>
      <c r="E154" s="225"/>
      <c r="F154" s="225"/>
      <c r="G154" s="226"/>
      <c r="H154" s="227"/>
      <c r="I154" s="227"/>
      <c r="J154" s="227"/>
      <c r="K154" s="227"/>
      <c r="L154" s="227"/>
      <c r="M154" s="227"/>
      <c r="N154" s="227"/>
      <c r="O154" s="227"/>
      <c r="P154" s="227"/>
      <c r="Q154" s="227"/>
      <c r="R154" s="227"/>
      <c r="S154" s="227"/>
      <c r="T154" s="227"/>
      <c r="U154" s="227"/>
      <c r="V154" s="227"/>
      <c r="W154" s="227"/>
      <c r="X154" s="227"/>
      <c r="Y154" s="227"/>
      <c r="Z154" s="227"/>
      <c r="AA154" s="227"/>
      <c r="AB154" s="227"/>
      <c r="AC154" s="227"/>
      <c r="AD154" s="227"/>
      <c r="AE154" s="227"/>
      <c r="AF154" s="227"/>
      <c r="AG154" s="227"/>
      <c r="AH154" s="227"/>
      <c r="AI154" s="227"/>
      <c r="AJ154" s="227"/>
      <c r="AK154" s="227"/>
      <c r="AL154" s="227"/>
    </row>
    <row r="155" spans="1:38" x14ac:dyDescent="0.3">
      <c r="B155" s="195">
        <f>B153+0.01</f>
        <v>4.2199999999999953</v>
      </c>
      <c r="C155" s="196" t="s">
        <v>192</v>
      </c>
      <c r="D155" s="222" t="s">
        <v>191</v>
      </c>
      <c r="E155" s="71" t="s">
        <v>55</v>
      </c>
      <c r="F155" s="74"/>
      <c r="G155" s="198" t="s">
        <v>53</v>
      </c>
      <c r="H155" s="129">
        <v>0</v>
      </c>
      <c r="I155" s="129">
        <v>0</v>
      </c>
      <c r="J155" s="129">
        <v>0</v>
      </c>
      <c r="K155" s="129">
        <v>0</v>
      </c>
      <c r="L155" s="129">
        <v>0</v>
      </c>
      <c r="M155" s="129">
        <v>0</v>
      </c>
      <c r="N155" s="129">
        <v>0</v>
      </c>
      <c r="O155" s="129">
        <v>0</v>
      </c>
      <c r="P155" s="129">
        <v>0</v>
      </c>
      <c r="Q155" s="129">
        <v>0</v>
      </c>
      <c r="R155" s="129">
        <v>0</v>
      </c>
      <c r="S155" s="129">
        <v>0</v>
      </c>
      <c r="T155" s="129">
        <v>0</v>
      </c>
      <c r="U155" s="129">
        <v>0</v>
      </c>
      <c r="V155" s="129">
        <v>0</v>
      </c>
      <c r="W155" s="129">
        <v>0</v>
      </c>
      <c r="X155" s="129">
        <v>0</v>
      </c>
      <c r="Y155" s="129">
        <v>0</v>
      </c>
      <c r="Z155" s="129">
        <v>0</v>
      </c>
      <c r="AA155" s="129">
        <v>0</v>
      </c>
      <c r="AB155" s="129">
        <v>0</v>
      </c>
      <c r="AC155" s="129">
        <v>0</v>
      </c>
      <c r="AD155" s="129">
        <v>0</v>
      </c>
      <c r="AE155" s="129">
        <v>0</v>
      </c>
      <c r="AF155" s="129">
        <v>0</v>
      </c>
      <c r="AG155" s="129">
        <v>0</v>
      </c>
      <c r="AH155" s="129">
        <v>0</v>
      </c>
      <c r="AI155" s="129">
        <v>0</v>
      </c>
      <c r="AJ155" s="129">
        <v>0</v>
      </c>
      <c r="AK155" s="129">
        <v>0</v>
      </c>
      <c r="AL155" s="129">
        <v>0</v>
      </c>
    </row>
    <row r="156" spans="1:38" x14ac:dyDescent="0.3">
      <c r="A156" s="138">
        <v>0</v>
      </c>
      <c r="B156" s="195">
        <f t="shared" si="10"/>
        <v>4.2299999999999951</v>
      </c>
      <c r="C156" s="196" t="s">
        <v>170</v>
      </c>
      <c r="D156" s="222" t="str">
        <f ca="1">CONCATENATE(OFFSET('Sheet 1_Assumptions'!$C$32,$A156,0)," - Recovered")</f>
        <v>Compost (premium quality) – AS 4454-2012 certified - Recovered</v>
      </c>
      <c r="E156" s="71" t="s">
        <v>55</v>
      </c>
      <c r="F156" s="71"/>
      <c r="G156" s="198" t="s">
        <v>53</v>
      </c>
      <c r="H156" s="129">
        <v>0</v>
      </c>
      <c r="I156" s="129">
        <v>0</v>
      </c>
      <c r="J156" s="129">
        <v>0</v>
      </c>
      <c r="K156" s="129">
        <v>0</v>
      </c>
      <c r="L156" s="129">
        <v>0</v>
      </c>
      <c r="M156" s="129">
        <v>0</v>
      </c>
      <c r="N156" s="129">
        <v>0</v>
      </c>
      <c r="O156" s="129">
        <v>0</v>
      </c>
      <c r="P156" s="129">
        <v>0</v>
      </c>
      <c r="Q156" s="129">
        <v>0</v>
      </c>
      <c r="R156" s="129">
        <v>0</v>
      </c>
      <c r="S156" s="129">
        <v>0</v>
      </c>
      <c r="T156" s="129">
        <v>0</v>
      </c>
      <c r="U156" s="129">
        <v>0</v>
      </c>
      <c r="V156" s="129">
        <v>0</v>
      </c>
      <c r="W156" s="129">
        <v>0</v>
      </c>
      <c r="X156" s="129">
        <v>0</v>
      </c>
      <c r="Y156" s="129">
        <v>0</v>
      </c>
      <c r="Z156" s="129">
        <v>0</v>
      </c>
      <c r="AA156" s="129">
        <v>0</v>
      </c>
      <c r="AB156" s="129">
        <v>0</v>
      </c>
      <c r="AC156" s="129">
        <v>0</v>
      </c>
      <c r="AD156" s="129">
        <v>0</v>
      </c>
      <c r="AE156" s="129">
        <v>0</v>
      </c>
      <c r="AF156" s="129">
        <v>0</v>
      </c>
      <c r="AG156" s="129">
        <v>0</v>
      </c>
      <c r="AH156" s="129">
        <v>0</v>
      </c>
      <c r="AI156" s="129">
        <v>0</v>
      </c>
      <c r="AJ156" s="129">
        <v>0</v>
      </c>
      <c r="AK156" s="129">
        <v>0</v>
      </c>
      <c r="AL156" s="129">
        <v>0</v>
      </c>
    </row>
    <row r="157" spans="1:38" x14ac:dyDescent="0.3">
      <c r="A157" s="138">
        <v>1</v>
      </c>
      <c r="B157" s="195">
        <f t="shared" si="10"/>
        <v>4.2399999999999949</v>
      </c>
      <c r="C157" s="196" t="s">
        <v>171</v>
      </c>
      <c r="D157" s="222" t="str">
        <f ca="1">CONCATENATE(OFFSET('Sheet 1_Assumptions'!$C$32,$A157,0)," - Recovered")</f>
        <v>Compost (medium quality) – AS 4454-2012 certified - Recovered</v>
      </c>
      <c r="E157" s="71" t="s">
        <v>55</v>
      </c>
      <c r="F157" s="71"/>
      <c r="G157" s="198" t="s">
        <v>53</v>
      </c>
      <c r="H157" s="129">
        <v>0</v>
      </c>
      <c r="I157" s="129">
        <v>0</v>
      </c>
      <c r="J157" s="129">
        <v>0</v>
      </c>
      <c r="K157" s="129">
        <v>0</v>
      </c>
      <c r="L157" s="129">
        <v>0</v>
      </c>
      <c r="M157" s="129">
        <v>0</v>
      </c>
      <c r="N157" s="129">
        <v>0</v>
      </c>
      <c r="O157" s="129">
        <v>0</v>
      </c>
      <c r="P157" s="129">
        <v>0</v>
      </c>
      <c r="Q157" s="129">
        <v>0</v>
      </c>
      <c r="R157" s="129">
        <v>0</v>
      </c>
      <c r="S157" s="129">
        <v>0</v>
      </c>
      <c r="T157" s="129">
        <v>0</v>
      </c>
      <c r="U157" s="129">
        <v>0</v>
      </c>
      <c r="V157" s="129">
        <v>0</v>
      </c>
      <c r="W157" s="129">
        <v>0</v>
      </c>
      <c r="X157" s="129">
        <v>0</v>
      </c>
      <c r="Y157" s="129">
        <v>0</v>
      </c>
      <c r="Z157" s="129">
        <v>0</v>
      </c>
      <c r="AA157" s="129">
        <v>0</v>
      </c>
      <c r="AB157" s="129">
        <v>0</v>
      </c>
      <c r="AC157" s="129">
        <v>0</v>
      </c>
      <c r="AD157" s="129">
        <v>0</v>
      </c>
      <c r="AE157" s="129">
        <v>0</v>
      </c>
      <c r="AF157" s="129">
        <v>0</v>
      </c>
      <c r="AG157" s="129">
        <v>0</v>
      </c>
      <c r="AH157" s="129">
        <v>0</v>
      </c>
      <c r="AI157" s="129">
        <v>0</v>
      </c>
      <c r="AJ157" s="129">
        <v>0</v>
      </c>
      <c r="AK157" s="129">
        <v>0</v>
      </c>
      <c r="AL157" s="129">
        <v>0</v>
      </c>
    </row>
    <row r="158" spans="1:38" x14ac:dyDescent="0.3">
      <c r="A158" s="138">
        <v>2</v>
      </c>
      <c r="B158" s="195">
        <f t="shared" si="10"/>
        <v>4.2499999999999947</v>
      </c>
      <c r="C158" s="196" t="s">
        <v>172</v>
      </c>
      <c r="D158" s="222" t="str">
        <f ca="1">CONCATENATE(OFFSET('Sheet 1_Assumptions'!$C$32,$A158,0)," - Recovered")</f>
        <v>Compost (low quality) – AS 4454-2012 certified - Recovered</v>
      </c>
      <c r="E158" s="71" t="s">
        <v>55</v>
      </c>
      <c r="F158" s="71"/>
      <c r="G158" s="198" t="s">
        <v>53</v>
      </c>
      <c r="H158" s="129">
        <v>0</v>
      </c>
      <c r="I158" s="129">
        <v>0</v>
      </c>
      <c r="J158" s="129">
        <v>0</v>
      </c>
      <c r="K158" s="129">
        <v>0</v>
      </c>
      <c r="L158" s="129">
        <v>0</v>
      </c>
      <c r="M158" s="129">
        <v>0</v>
      </c>
      <c r="N158" s="129">
        <v>0</v>
      </c>
      <c r="O158" s="129">
        <v>0</v>
      </c>
      <c r="P158" s="129">
        <v>0</v>
      </c>
      <c r="Q158" s="129">
        <v>0</v>
      </c>
      <c r="R158" s="129">
        <v>0</v>
      </c>
      <c r="S158" s="129">
        <v>0</v>
      </c>
      <c r="T158" s="129">
        <v>0</v>
      </c>
      <c r="U158" s="129">
        <v>0</v>
      </c>
      <c r="V158" s="129">
        <v>0</v>
      </c>
      <c r="W158" s="129">
        <v>0</v>
      </c>
      <c r="X158" s="129">
        <v>0</v>
      </c>
      <c r="Y158" s="129">
        <v>0</v>
      </c>
      <c r="Z158" s="129">
        <v>0</v>
      </c>
      <c r="AA158" s="129">
        <v>0</v>
      </c>
      <c r="AB158" s="129">
        <v>0</v>
      </c>
      <c r="AC158" s="129">
        <v>0</v>
      </c>
      <c r="AD158" s="129">
        <v>0</v>
      </c>
      <c r="AE158" s="129">
        <v>0</v>
      </c>
      <c r="AF158" s="129">
        <v>0</v>
      </c>
      <c r="AG158" s="129">
        <v>0</v>
      </c>
      <c r="AH158" s="129">
        <v>0</v>
      </c>
      <c r="AI158" s="129">
        <v>0</v>
      </c>
      <c r="AJ158" s="129">
        <v>0</v>
      </c>
      <c r="AK158" s="129">
        <v>0</v>
      </c>
      <c r="AL158" s="129">
        <v>0</v>
      </c>
    </row>
    <row r="159" spans="1:38" x14ac:dyDescent="0.3">
      <c r="A159" s="138">
        <v>3</v>
      </c>
      <c r="B159" s="195">
        <f t="shared" si="10"/>
        <v>4.2599999999999945</v>
      </c>
      <c r="C159" s="196" t="s">
        <v>173</v>
      </c>
      <c r="D159" s="222" t="str">
        <f ca="1">CONCATENATE(OFFSET('Sheet 1_Assumptions'!$C$32,$A159,0)," - Recovered")</f>
        <v>Composted soil conditioner - Recovered</v>
      </c>
      <c r="E159" s="71" t="s">
        <v>55</v>
      </c>
      <c r="F159" s="71"/>
      <c r="G159" s="198" t="s">
        <v>53</v>
      </c>
      <c r="H159" s="129">
        <v>0</v>
      </c>
      <c r="I159" s="129">
        <v>0</v>
      </c>
      <c r="J159" s="129">
        <v>0</v>
      </c>
      <c r="K159" s="129">
        <v>0</v>
      </c>
      <c r="L159" s="129">
        <v>0</v>
      </c>
      <c r="M159" s="129">
        <v>0</v>
      </c>
      <c r="N159" s="129">
        <v>0</v>
      </c>
      <c r="O159" s="129">
        <v>0</v>
      </c>
      <c r="P159" s="129">
        <v>0</v>
      </c>
      <c r="Q159" s="129">
        <v>0</v>
      </c>
      <c r="R159" s="129">
        <v>0</v>
      </c>
      <c r="S159" s="129">
        <v>0</v>
      </c>
      <c r="T159" s="129">
        <v>0</v>
      </c>
      <c r="U159" s="129">
        <v>0</v>
      </c>
      <c r="V159" s="129">
        <v>0</v>
      </c>
      <c r="W159" s="129">
        <v>0</v>
      </c>
      <c r="X159" s="129">
        <v>0</v>
      </c>
      <c r="Y159" s="129">
        <v>0</v>
      </c>
      <c r="Z159" s="129">
        <v>0</v>
      </c>
      <c r="AA159" s="129">
        <v>0</v>
      </c>
      <c r="AB159" s="129">
        <v>0</v>
      </c>
      <c r="AC159" s="129">
        <v>0</v>
      </c>
      <c r="AD159" s="129">
        <v>0</v>
      </c>
      <c r="AE159" s="129">
        <v>0</v>
      </c>
      <c r="AF159" s="129">
        <v>0</v>
      </c>
      <c r="AG159" s="129">
        <v>0</v>
      </c>
      <c r="AH159" s="129">
        <v>0</v>
      </c>
      <c r="AI159" s="129">
        <v>0</v>
      </c>
      <c r="AJ159" s="129">
        <v>0</v>
      </c>
      <c r="AK159" s="129">
        <v>0</v>
      </c>
      <c r="AL159" s="129">
        <v>0</v>
      </c>
    </row>
    <row r="160" spans="1:38" x14ac:dyDescent="0.3">
      <c r="A160" s="138">
        <v>4</v>
      </c>
      <c r="B160" s="195">
        <f t="shared" si="10"/>
        <v>4.2699999999999942</v>
      </c>
      <c r="C160" s="196" t="s">
        <v>174</v>
      </c>
      <c r="D160" s="222" t="str">
        <f ca="1">CONCATENATE(OFFSET('Sheet 1_Assumptions'!$C$32,$A160,0)," - Recovered")</f>
        <v>Mine rehabilitation topsoil - Recovered</v>
      </c>
      <c r="E160" s="71" t="s">
        <v>55</v>
      </c>
      <c r="F160" s="71"/>
      <c r="G160" s="198" t="s">
        <v>53</v>
      </c>
      <c r="H160" s="129">
        <v>0</v>
      </c>
      <c r="I160" s="129">
        <v>0</v>
      </c>
      <c r="J160" s="129">
        <v>0</v>
      </c>
      <c r="K160" s="129">
        <v>0</v>
      </c>
      <c r="L160" s="129">
        <v>0</v>
      </c>
      <c r="M160" s="129">
        <v>0</v>
      </c>
      <c r="N160" s="129">
        <v>0</v>
      </c>
      <c r="O160" s="129">
        <v>0</v>
      </c>
      <c r="P160" s="129">
        <v>0</v>
      </c>
      <c r="Q160" s="129">
        <v>0</v>
      </c>
      <c r="R160" s="129">
        <v>0</v>
      </c>
      <c r="S160" s="129">
        <v>0</v>
      </c>
      <c r="T160" s="129">
        <v>0</v>
      </c>
      <c r="U160" s="129">
        <v>0</v>
      </c>
      <c r="V160" s="129">
        <v>0</v>
      </c>
      <c r="W160" s="129">
        <v>0</v>
      </c>
      <c r="X160" s="129">
        <v>0</v>
      </c>
      <c r="Y160" s="129">
        <v>0</v>
      </c>
      <c r="Z160" s="129">
        <v>0</v>
      </c>
      <c r="AA160" s="129">
        <v>0</v>
      </c>
      <c r="AB160" s="129">
        <v>0</v>
      </c>
      <c r="AC160" s="129">
        <v>0</v>
      </c>
      <c r="AD160" s="129">
        <v>0</v>
      </c>
      <c r="AE160" s="129">
        <v>0</v>
      </c>
      <c r="AF160" s="129">
        <v>0</v>
      </c>
      <c r="AG160" s="129">
        <v>0</v>
      </c>
      <c r="AH160" s="129">
        <v>0</v>
      </c>
      <c r="AI160" s="129">
        <v>0</v>
      </c>
      <c r="AJ160" s="129">
        <v>0</v>
      </c>
      <c r="AK160" s="129">
        <v>0</v>
      </c>
      <c r="AL160" s="129">
        <v>0</v>
      </c>
    </row>
    <row r="161" spans="1:38" x14ac:dyDescent="0.3">
      <c r="A161" s="138">
        <v>5</v>
      </c>
      <c r="B161" s="195">
        <f t="shared" si="10"/>
        <v>4.279999999999994</v>
      </c>
      <c r="C161" s="196" t="s">
        <v>175</v>
      </c>
      <c r="D161" s="222" t="str">
        <f ca="1">CONCATENATE(OFFSET('Sheet 1_Assumptions'!$C$32,$A161,0)," - Recovered")</f>
        <v>Methane - Recovered</v>
      </c>
      <c r="E161" s="71" t="s">
        <v>55</v>
      </c>
      <c r="F161" s="71"/>
      <c r="G161" s="198" t="s">
        <v>53</v>
      </c>
      <c r="H161" s="129">
        <v>0</v>
      </c>
      <c r="I161" s="129">
        <v>0</v>
      </c>
      <c r="J161" s="129">
        <v>0</v>
      </c>
      <c r="K161" s="129">
        <v>0</v>
      </c>
      <c r="L161" s="129">
        <v>0</v>
      </c>
      <c r="M161" s="129">
        <v>0</v>
      </c>
      <c r="N161" s="129">
        <v>0</v>
      </c>
      <c r="O161" s="129">
        <v>0</v>
      </c>
      <c r="P161" s="129">
        <v>0</v>
      </c>
      <c r="Q161" s="129">
        <v>0</v>
      </c>
      <c r="R161" s="129">
        <v>0</v>
      </c>
      <c r="S161" s="129">
        <v>0</v>
      </c>
      <c r="T161" s="129">
        <v>0</v>
      </c>
      <c r="U161" s="129">
        <v>0</v>
      </c>
      <c r="V161" s="129">
        <v>0</v>
      </c>
      <c r="W161" s="129">
        <v>0</v>
      </c>
      <c r="X161" s="129">
        <v>0</v>
      </c>
      <c r="Y161" s="129">
        <v>0</v>
      </c>
      <c r="Z161" s="129">
        <v>0</v>
      </c>
      <c r="AA161" s="129">
        <v>0</v>
      </c>
      <c r="AB161" s="129">
        <v>0</v>
      </c>
      <c r="AC161" s="129">
        <v>0</v>
      </c>
      <c r="AD161" s="129">
        <v>0</v>
      </c>
      <c r="AE161" s="129">
        <v>0</v>
      </c>
      <c r="AF161" s="129">
        <v>0</v>
      </c>
      <c r="AG161" s="129">
        <v>0</v>
      </c>
      <c r="AH161" s="129">
        <v>0</v>
      </c>
      <c r="AI161" s="129">
        <v>0</v>
      </c>
      <c r="AJ161" s="129">
        <v>0</v>
      </c>
      <c r="AK161" s="129">
        <v>0</v>
      </c>
      <c r="AL161" s="129">
        <v>0</v>
      </c>
    </row>
    <row r="162" spans="1:38" x14ac:dyDescent="0.3">
      <c r="A162" s="138">
        <v>6</v>
      </c>
      <c r="B162" s="195">
        <f t="shared" si="10"/>
        <v>4.2899999999999938</v>
      </c>
      <c r="C162" s="196" t="s">
        <v>176</v>
      </c>
      <c r="D162" s="222" t="str">
        <f ca="1">CONCATENATE(OFFSET('Sheet 1_Assumptions'!$C$32,$A162,0)," - Recovered")</f>
        <v>Other - Recovered</v>
      </c>
      <c r="E162" s="71" t="s">
        <v>55</v>
      </c>
      <c r="F162" s="71"/>
      <c r="G162" s="198" t="s">
        <v>53</v>
      </c>
      <c r="H162" s="129">
        <v>0</v>
      </c>
      <c r="I162" s="129">
        <v>0</v>
      </c>
      <c r="J162" s="129">
        <v>0</v>
      </c>
      <c r="K162" s="129">
        <v>0</v>
      </c>
      <c r="L162" s="129">
        <v>0</v>
      </c>
      <c r="M162" s="129">
        <v>0</v>
      </c>
      <c r="N162" s="129">
        <v>0</v>
      </c>
      <c r="O162" s="129">
        <v>0</v>
      </c>
      <c r="P162" s="129">
        <v>0</v>
      </c>
      <c r="Q162" s="129">
        <v>0</v>
      </c>
      <c r="R162" s="129">
        <v>0</v>
      </c>
      <c r="S162" s="129">
        <v>0</v>
      </c>
      <c r="T162" s="129">
        <v>0</v>
      </c>
      <c r="U162" s="129">
        <v>0</v>
      </c>
      <c r="V162" s="129">
        <v>0</v>
      </c>
      <c r="W162" s="129">
        <v>0</v>
      </c>
      <c r="X162" s="129">
        <v>0</v>
      </c>
      <c r="Y162" s="129">
        <v>0</v>
      </c>
      <c r="Z162" s="129">
        <v>0</v>
      </c>
      <c r="AA162" s="129">
        <v>0</v>
      </c>
      <c r="AB162" s="129">
        <v>0</v>
      </c>
      <c r="AC162" s="129">
        <v>0</v>
      </c>
      <c r="AD162" s="129">
        <v>0</v>
      </c>
      <c r="AE162" s="129">
        <v>0</v>
      </c>
      <c r="AF162" s="129">
        <v>0</v>
      </c>
      <c r="AG162" s="129">
        <v>0</v>
      </c>
      <c r="AH162" s="129">
        <v>0</v>
      </c>
      <c r="AI162" s="129">
        <v>0</v>
      </c>
      <c r="AJ162" s="129">
        <v>0</v>
      </c>
      <c r="AK162" s="129">
        <v>0</v>
      </c>
      <c r="AL162" s="129">
        <v>0</v>
      </c>
    </row>
    <row r="163" spans="1:38" x14ac:dyDescent="0.3">
      <c r="A163" s="138">
        <v>7</v>
      </c>
      <c r="B163" s="195">
        <f t="shared" si="10"/>
        <v>4.2999999999999936</v>
      </c>
      <c r="C163" s="196" t="s">
        <v>177</v>
      </c>
      <c r="D163" s="222" t="str">
        <f ca="1">CONCATENATE(OFFSET('Sheet 1_Assumptions'!$C$32,$A163,0)," - Recovered")</f>
        <v>Other - Recovered</v>
      </c>
      <c r="E163" s="71" t="s">
        <v>55</v>
      </c>
      <c r="F163" s="71"/>
      <c r="G163" s="198" t="s">
        <v>53</v>
      </c>
      <c r="H163" s="129">
        <v>0</v>
      </c>
      <c r="I163" s="129">
        <v>0</v>
      </c>
      <c r="J163" s="129">
        <v>0</v>
      </c>
      <c r="K163" s="129">
        <v>0</v>
      </c>
      <c r="L163" s="129">
        <v>0</v>
      </c>
      <c r="M163" s="129">
        <v>0</v>
      </c>
      <c r="N163" s="129">
        <v>0</v>
      </c>
      <c r="O163" s="129">
        <v>0</v>
      </c>
      <c r="P163" s="129">
        <v>0</v>
      </c>
      <c r="Q163" s="129">
        <v>0</v>
      </c>
      <c r="R163" s="129">
        <v>0</v>
      </c>
      <c r="S163" s="129">
        <v>0</v>
      </c>
      <c r="T163" s="129">
        <v>0</v>
      </c>
      <c r="U163" s="129">
        <v>0</v>
      </c>
      <c r="V163" s="129">
        <v>0</v>
      </c>
      <c r="W163" s="129">
        <v>0</v>
      </c>
      <c r="X163" s="129">
        <v>0</v>
      </c>
      <c r="Y163" s="129">
        <v>0</v>
      </c>
      <c r="Z163" s="129">
        <v>0</v>
      </c>
      <c r="AA163" s="129">
        <v>0</v>
      </c>
      <c r="AB163" s="129">
        <v>0</v>
      </c>
      <c r="AC163" s="129">
        <v>0</v>
      </c>
      <c r="AD163" s="129">
        <v>0</v>
      </c>
      <c r="AE163" s="129">
        <v>0</v>
      </c>
      <c r="AF163" s="129">
        <v>0</v>
      </c>
      <c r="AG163" s="129">
        <v>0</v>
      </c>
      <c r="AH163" s="129">
        <v>0</v>
      </c>
      <c r="AI163" s="129">
        <v>0</v>
      </c>
      <c r="AJ163" s="129">
        <v>0</v>
      </c>
      <c r="AK163" s="129">
        <v>0</v>
      </c>
      <c r="AL163" s="129">
        <v>0</v>
      </c>
    </row>
    <row r="164" spans="1:38" x14ac:dyDescent="0.3">
      <c r="A164" s="138">
        <v>8</v>
      </c>
      <c r="B164" s="195">
        <f t="shared" si="10"/>
        <v>4.3099999999999934</v>
      </c>
      <c r="C164" s="196" t="s">
        <v>178</v>
      </c>
      <c r="D164" s="222" t="str">
        <f ca="1">CONCATENATE(OFFSET('Sheet 1_Assumptions'!$C$32,$A164,0)," - Recovered")</f>
        <v>Other - Recovered</v>
      </c>
      <c r="E164" s="71" t="s">
        <v>55</v>
      </c>
      <c r="F164" s="71"/>
      <c r="G164" s="198" t="s">
        <v>53</v>
      </c>
      <c r="H164" s="129">
        <v>0</v>
      </c>
      <c r="I164" s="129">
        <v>0</v>
      </c>
      <c r="J164" s="129">
        <v>0</v>
      </c>
      <c r="K164" s="129">
        <v>0</v>
      </c>
      <c r="L164" s="129">
        <v>0</v>
      </c>
      <c r="M164" s="129">
        <v>0</v>
      </c>
      <c r="N164" s="129">
        <v>0</v>
      </c>
      <c r="O164" s="129">
        <v>0</v>
      </c>
      <c r="P164" s="129">
        <v>0</v>
      </c>
      <c r="Q164" s="129">
        <v>0</v>
      </c>
      <c r="R164" s="129">
        <v>0</v>
      </c>
      <c r="S164" s="129">
        <v>0</v>
      </c>
      <c r="T164" s="129">
        <v>0</v>
      </c>
      <c r="U164" s="129">
        <v>0</v>
      </c>
      <c r="V164" s="129">
        <v>0</v>
      </c>
      <c r="W164" s="129">
        <v>0</v>
      </c>
      <c r="X164" s="129">
        <v>0</v>
      </c>
      <c r="Y164" s="129">
        <v>0</v>
      </c>
      <c r="Z164" s="129">
        <v>0</v>
      </c>
      <c r="AA164" s="129">
        <v>0</v>
      </c>
      <c r="AB164" s="129">
        <v>0</v>
      </c>
      <c r="AC164" s="129">
        <v>0</v>
      </c>
      <c r="AD164" s="129">
        <v>0</v>
      </c>
      <c r="AE164" s="129">
        <v>0</v>
      </c>
      <c r="AF164" s="129">
        <v>0</v>
      </c>
      <c r="AG164" s="129">
        <v>0</v>
      </c>
      <c r="AH164" s="129">
        <v>0</v>
      </c>
      <c r="AI164" s="129">
        <v>0</v>
      </c>
      <c r="AJ164" s="129">
        <v>0</v>
      </c>
      <c r="AK164" s="129">
        <v>0</v>
      </c>
      <c r="AL164" s="129">
        <v>0</v>
      </c>
    </row>
    <row r="165" spans="1:38" x14ac:dyDescent="0.3">
      <c r="A165" s="138">
        <v>9</v>
      </c>
      <c r="B165" s="195">
        <f t="shared" si="10"/>
        <v>4.3199999999999932</v>
      </c>
      <c r="C165" s="196" t="s">
        <v>179</v>
      </c>
      <c r="D165" s="222" t="str">
        <f ca="1">CONCATENATE(OFFSET('Sheet 1_Assumptions'!$C$32,$A165,0)," - Recovered")</f>
        <v>Other - Recovered</v>
      </c>
      <c r="E165" s="71" t="s">
        <v>55</v>
      </c>
      <c r="F165" s="71"/>
      <c r="G165" s="198" t="s">
        <v>53</v>
      </c>
      <c r="H165" s="129">
        <v>0</v>
      </c>
      <c r="I165" s="129">
        <v>0</v>
      </c>
      <c r="J165" s="129">
        <v>0</v>
      </c>
      <c r="K165" s="129">
        <v>0</v>
      </c>
      <c r="L165" s="129">
        <v>0</v>
      </c>
      <c r="M165" s="129">
        <v>0</v>
      </c>
      <c r="N165" s="129">
        <v>0</v>
      </c>
      <c r="O165" s="129">
        <v>0</v>
      </c>
      <c r="P165" s="129">
        <v>0</v>
      </c>
      <c r="Q165" s="129">
        <v>0</v>
      </c>
      <c r="R165" s="129">
        <v>0</v>
      </c>
      <c r="S165" s="129">
        <v>0</v>
      </c>
      <c r="T165" s="129">
        <v>0</v>
      </c>
      <c r="U165" s="129">
        <v>0</v>
      </c>
      <c r="V165" s="129">
        <v>0</v>
      </c>
      <c r="W165" s="129">
        <v>0</v>
      </c>
      <c r="X165" s="129">
        <v>0</v>
      </c>
      <c r="Y165" s="129">
        <v>0</v>
      </c>
      <c r="Z165" s="129">
        <v>0</v>
      </c>
      <c r="AA165" s="129">
        <v>0</v>
      </c>
      <c r="AB165" s="129">
        <v>0</v>
      </c>
      <c r="AC165" s="129">
        <v>0</v>
      </c>
      <c r="AD165" s="129">
        <v>0</v>
      </c>
      <c r="AE165" s="129">
        <v>0</v>
      </c>
      <c r="AF165" s="129">
        <v>0</v>
      </c>
      <c r="AG165" s="129">
        <v>0</v>
      </c>
      <c r="AH165" s="129">
        <v>0</v>
      </c>
      <c r="AI165" s="129">
        <v>0</v>
      </c>
      <c r="AJ165" s="129">
        <v>0</v>
      </c>
      <c r="AK165" s="129">
        <v>0</v>
      </c>
      <c r="AL165" s="129">
        <v>0</v>
      </c>
    </row>
    <row r="166" spans="1:38" x14ac:dyDescent="0.3">
      <c r="A166" s="138">
        <v>10</v>
      </c>
      <c r="B166" s="195">
        <f t="shared" si="10"/>
        <v>4.329999999999993</v>
      </c>
      <c r="C166" s="196" t="s">
        <v>180</v>
      </c>
      <c r="D166" s="222" t="str">
        <f ca="1">CONCATENATE(OFFSET('Sheet 1_Assumptions'!$C$32,$A166,0)," - Recovered")</f>
        <v>Other - Recovered</v>
      </c>
      <c r="E166" s="71" t="s">
        <v>55</v>
      </c>
      <c r="F166" s="71"/>
      <c r="G166" s="198" t="s">
        <v>53</v>
      </c>
      <c r="H166" s="129">
        <v>0</v>
      </c>
      <c r="I166" s="129">
        <v>0</v>
      </c>
      <c r="J166" s="129">
        <v>0</v>
      </c>
      <c r="K166" s="129">
        <v>0</v>
      </c>
      <c r="L166" s="129">
        <v>0</v>
      </c>
      <c r="M166" s="129">
        <v>0</v>
      </c>
      <c r="N166" s="129">
        <v>0</v>
      </c>
      <c r="O166" s="129">
        <v>0</v>
      </c>
      <c r="P166" s="129">
        <v>0</v>
      </c>
      <c r="Q166" s="129">
        <v>0</v>
      </c>
      <c r="R166" s="129">
        <v>0</v>
      </c>
      <c r="S166" s="129">
        <v>0</v>
      </c>
      <c r="T166" s="129">
        <v>0</v>
      </c>
      <c r="U166" s="129">
        <v>0</v>
      </c>
      <c r="V166" s="129">
        <v>0</v>
      </c>
      <c r="W166" s="129">
        <v>0</v>
      </c>
      <c r="X166" s="129">
        <v>0</v>
      </c>
      <c r="Y166" s="129">
        <v>0</v>
      </c>
      <c r="Z166" s="129">
        <v>0</v>
      </c>
      <c r="AA166" s="129">
        <v>0</v>
      </c>
      <c r="AB166" s="129">
        <v>0</v>
      </c>
      <c r="AC166" s="129">
        <v>0</v>
      </c>
      <c r="AD166" s="129">
        <v>0</v>
      </c>
      <c r="AE166" s="129">
        <v>0</v>
      </c>
      <c r="AF166" s="129">
        <v>0</v>
      </c>
      <c r="AG166" s="129">
        <v>0</v>
      </c>
      <c r="AH166" s="129">
        <v>0</v>
      </c>
      <c r="AI166" s="129">
        <v>0</v>
      </c>
      <c r="AJ166" s="129">
        <v>0</v>
      </c>
      <c r="AK166" s="129">
        <v>0</v>
      </c>
      <c r="AL166" s="129">
        <v>0</v>
      </c>
    </row>
    <row r="167" spans="1:38" x14ac:dyDescent="0.3">
      <c r="A167" s="138">
        <v>11</v>
      </c>
      <c r="B167" s="195">
        <f t="shared" si="10"/>
        <v>4.3399999999999928</v>
      </c>
      <c r="C167" s="196" t="s">
        <v>181</v>
      </c>
      <c r="D167" s="222" t="str">
        <f ca="1">CONCATENATE(OFFSET('Sheet 1_Assumptions'!$C$32,$A167,0)," - Recovered")</f>
        <v>Other - Recovered</v>
      </c>
      <c r="E167" s="71" t="s">
        <v>55</v>
      </c>
      <c r="F167" s="71"/>
      <c r="G167" s="198" t="s">
        <v>53</v>
      </c>
      <c r="H167" s="129">
        <v>0</v>
      </c>
      <c r="I167" s="129">
        <v>0</v>
      </c>
      <c r="J167" s="129">
        <v>0</v>
      </c>
      <c r="K167" s="129">
        <v>0</v>
      </c>
      <c r="L167" s="129">
        <v>0</v>
      </c>
      <c r="M167" s="129">
        <v>0</v>
      </c>
      <c r="N167" s="129">
        <v>0</v>
      </c>
      <c r="O167" s="129">
        <v>0</v>
      </c>
      <c r="P167" s="129">
        <v>0</v>
      </c>
      <c r="Q167" s="129">
        <v>0</v>
      </c>
      <c r="R167" s="129">
        <v>0</v>
      </c>
      <c r="S167" s="129">
        <v>0</v>
      </c>
      <c r="T167" s="129">
        <v>0</v>
      </c>
      <c r="U167" s="129">
        <v>0</v>
      </c>
      <c r="V167" s="129">
        <v>0</v>
      </c>
      <c r="W167" s="129">
        <v>0</v>
      </c>
      <c r="X167" s="129">
        <v>0</v>
      </c>
      <c r="Y167" s="129">
        <v>0</v>
      </c>
      <c r="Z167" s="129">
        <v>0</v>
      </c>
      <c r="AA167" s="129">
        <v>0</v>
      </c>
      <c r="AB167" s="129">
        <v>0</v>
      </c>
      <c r="AC167" s="129">
        <v>0</v>
      </c>
      <c r="AD167" s="129">
        <v>0</v>
      </c>
      <c r="AE167" s="129">
        <v>0</v>
      </c>
      <c r="AF167" s="129">
        <v>0</v>
      </c>
      <c r="AG167" s="129">
        <v>0</v>
      </c>
      <c r="AH167" s="129">
        <v>0</v>
      </c>
      <c r="AI167" s="129">
        <v>0</v>
      </c>
      <c r="AJ167" s="129">
        <v>0</v>
      </c>
      <c r="AK167" s="129">
        <v>0</v>
      </c>
      <c r="AL167" s="129">
        <v>0</v>
      </c>
    </row>
    <row r="168" spans="1:38" x14ac:dyDescent="0.3">
      <c r="A168" s="138">
        <v>12</v>
      </c>
      <c r="B168" s="195">
        <f t="shared" si="10"/>
        <v>4.3499999999999925</v>
      </c>
      <c r="C168" s="196" t="s">
        <v>182</v>
      </c>
      <c r="D168" s="222" t="str">
        <f ca="1">CONCATENATE(OFFSET('Sheet 1_Assumptions'!$C$32,$A168,0)," - Recovered")</f>
        <v>Other - Recovered</v>
      </c>
      <c r="E168" s="71" t="s">
        <v>55</v>
      </c>
      <c r="F168" s="71"/>
      <c r="G168" s="198" t="s">
        <v>53</v>
      </c>
      <c r="H168" s="129">
        <v>0</v>
      </c>
      <c r="I168" s="129">
        <v>0</v>
      </c>
      <c r="J168" s="129">
        <v>0</v>
      </c>
      <c r="K168" s="129">
        <v>0</v>
      </c>
      <c r="L168" s="129">
        <v>0</v>
      </c>
      <c r="M168" s="129">
        <v>0</v>
      </c>
      <c r="N168" s="129">
        <v>0</v>
      </c>
      <c r="O168" s="129">
        <v>0</v>
      </c>
      <c r="P168" s="129">
        <v>0</v>
      </c>
      <c r="Q168" s="129">
        <v>0</v>
      </c>
      <c r="R168" s="129">
        <v>0</v>
      </c>
      <c r="S168" s="129">
        <v>0</v>
      </c>
      <c r="T168" s="129">
        <v>0</v>
      </c>
      <c r="U168" s="129">
        <v>0</v>
      </c>
      <c r="V168" s="129">
        <v>0</v>
      </c>
      <c r="W168" s="129">
        <v>0</v>
      </c>
      <c r="X168" s="129">
        <v>0</v>
      </c>
      <c r="Y168" s="129">
        <v>0</v>
      </c>
      <c r="Z168" s="129">
        <v>0</v>
      </c>
      <c r="AA168" s="129">
        <v>0</v>
      </c>
      <c r="AB168" s="129">
        <v>0</v>
      </c>
      <c r="AC168" s="129">
        <v>0</v>
      </c>
      <c r="AD168" s="129">
        <v>0</v>
      </c>
      <c r="AE168" s="129">
        <v>0</v>
      </c>
      <c r="AF168" s="129">
        <v>0</v>
      </c>
      <c r="AG168" s="129">
        <v>0</v>
      </c>
      <c r="AH168" s="129">
        <v>0</v>
      </c>
      <c r="AI168" s="129">
        <v>0</v>
      </c>
      <c r="AJ168" s="129">
        <v>0</v>
      </c>
      <c r="AK168" s="129">
        <v>0</v>
      </c>
      <c r="AL168" s="129">
        <v>0</v>
      </c>
    </row>
    <row r="169" spans="1:38" x14ac:dyDescent="0.3">
      <c r="A169" s="138">
        <v>13</v>
      </c>
      <c r="B169" s="195">
        <f t="shared" si="10"/>
        <v>4.3599999999999923</v>
      </c>
      <c r="C169" s="196" t="s">
        <v>183</v>
      </c>
      <c r="D169" s="222" t="str">
        <f ca="1">CONCATENATE(OFFSET('Sheet 1_Assumptions'!$C$32,$A169,0)," - Recovered")</f>
        <v>Other - Recovered</v>
      </c>
      <c r="E169" s="71" t="s">
        <v>55</v>
      </c>
      <c r="F169" s="71"/>
      <c r="G169" s="198" t="s">
        <v>53</v>
      </c>
      <c r="H169" s="129">
        <v>0</v>
      </c>
      <c r="I169" s="129">
        <v>0</v>
      </c>
      <c r="J169" s="129">
        <v>0</v>
      </c>
      <c r="K169" s="129">
        <v>0</v>
      </c>
      <c r="L169" s="129">
        <v>0</v>
      </c>
      <c r="M169" s="129">
        <v>0</v>
      </c>
      <c r="N169" s="129">
        <v>0</v>
      </c>
      <c r="O169" s="129">
        <v>0</v>
      </c>
      <c r="P169" s="129">
        <v>0</v>
      </c>
      <c r="Q169" s="129">
        <v>0</v>
      </c>
      <c r="R169" s="129">
        <v>0</v>
      </c>
      <c r="S169" s="129">
        <v>0</v>
      </c>
      <c r="T169" s="129">
        <v>0</v>
      </c>
      <c r="U169" s="129">
        <v>0</v>
      </c>
      <c r="V169" s="129">
        <v>0</v>
      </c>
      <c r="W169" s="129">
        <v>0</v>
      </c>
      <c r="X169" s="129">
        <v>0</v>
      </c>
      <c r="Y169" s="129">
        <v>0</v>
      </c>
      <c r="Z169" s="129">
        <v>0</v>
      </c>
      <c r="AA169" s="129">
        <v>0</v>
      </c>
      <c r="AB169" s="129">
        <v>0</v>
      </c>
      <c r="AC169" s="129">
        <v>0</v>
      </c>
      <c r="AD169" s="129">
        <v>0</v>
      </c>
      <c r="AE169" s="129">
        <v>0</v>
      </c>
      <c r="AF169" s="129">
        <v>0</v>
      </c>
      <c r="AG169" s="129">
        <v>0</v>
      </c>
      <c r="AH169" s="129">
        <v>0</v>
      </c>
      <c r="AI169" s="129">
        <v>0</v>
      </c>
      <c r="AJ169" s="129">
        <v>0</v>
      </c>
      <c r="AK169" s="129">
        <v>0</v>
      </c>
      <c r="AL169" s="129">
        <v>0</v>
      </c>
    </row>
    <row r="170" spans="1:38" x14ac:dyDescent="0.3">
      <c r="A170" s="138">
        <v>14</v>
      </c>
      <c r="B170" s="195">
        <f t="shared" si="10"/>
        <v>4.3699999999999921</v>
      </c>
      <c r="C170" s="196" t="s">
        <v>184</v>
      </c>
      <c r="D170" s="222" t="str">
        <f ca="1">CONCATENATE(OFFSET('Sheet 1_Assumptions'!$C$32,$A170,0)," - Recovered")</f>
        <v>Other - Recovered</v>
      </c>
      <c r="E170" s="71" t="s">
        <v>55</v>
      </c>
      <c r="F170" s="71"/>
      <c r="G170" s="198" t="s">
        <v>53</v>
      </c>
      <c r="H170" s="129">
        <v>0</v>
      </c>
      <c r="I170" s="129">
        <v>0</v>
      </c>
      <c r="J170" s="129">
        <v>0</v>
      </c>
      <c r="K170" s="129">
        <v>0</v>
      </c>
      <c r="L170" s="129">
        <v>0</v>
      </c>
      <c r="M170" s="129">
        <v>0</v>
      </c>
      <c r="N170" s="129">
        <v>0</v>
      </c>
      <c r="O170" s="129">
        <v>0</v>
      </c>
      <c r="P170" s="129">
        <v>0</v>
      </c>
      <c r="Q170" s="129">
        <v>0</v>
      </c>
      <c r="R170" s="129">
        <v>0</v>
      </c>
      <c r="S170" s="129">
        <v>0</v>
      </c>
      <c r="T170" s="129">
        <v>0</v>
      </c>
      <c r="U170" s="129">
        <v>0</v>
      </c>
      <c r="V170" s="129">
        <v>0</v>
      </c>
      <c r="W170" s="129">
        <v>0</v>
      </c>
      <c r="X170" s="129">
        <v>0</v>
      </c>
      <c r="Y170" s="129">
        <v>0</v>
      </c>
      <c r="Z170" s="129">
        <v>0</v>
      </c>
      <c r="AA170" s="129">
        <v>0</v>
      </c>
      <c r="AB170" s="129">
        <v>0</v>
      </c>
      <c r="AC170" s="129">
        <v>0</v>
      </c>
      <c r="AD170" s="129">
        <v>0</v>
      </c>
      <c r="AE170" s="129">
        <v>0</v>
      </c>
      <c r="AF170" s="129">
        <v>0</v>
      </c>
      <c r="AG170" s="129">
        <v>0</v>
      </c>
      <c r="AH170" s="129">
        <v>0</v>
      </c>
      <c r="AI170" s="129">
        <v>0</v>
      </c>
      <c r="AJ170" s="129">
        <v>0</v>
      </c>
      <c r="AK170" s="129">
        <v>0</v>
      </c>
      <c r="AL170" s="129">
        <v>0</v>
      </c>
    </row>
    <row r="171" spans="1:38" x14ac:dyDescent="0.3">
      <c r="A171" s="138">
        <v>15</v>
      </c>
      <c r="B171" s="195">
        <f t="shared" si="10"/>
        <v>4.3799999999999919</v>
      </c>
      <c r="C171" s="196" t="s">
        <v>185</v>
      </c>
      <c r="D171" s="222" t="str">
        <f ca="1">CONCATENATE(OFFSET('Sheet 1_Assumptions'!$C$32,$A171,0)," - Recovered")</f>
        <v>Other - Recovered</v>
      </c>
      <c r="E171" s="71" t="s">
        <v>55</v>
      </c>
      <c r="F171" s="71"/>
      <c r="G171" s="198" t="s">
        <v>53</v>
      </c>
      <c r="H171" s="129">
        <v>0</v>
      </c>
      <c r="I171" s="129">
        <v>0</v>
      </c>
      <c r="J171" s="129">
        <v>0</v>
      </c>
      <c r="K171" s="129">
        <v>0</v>
      </c>
      <c r="L171" s="129">
        <v>0</v>
      </c>
      <c r="M171" s="129">
        <v>0</v>
      </c>
      <c r="N171" s="129">
        <v>0</v>
      </c>
      <c r="O171" s="129">
        <v>0</v>
      </c>
      <c r="P171" s="129">
        <v>0</v>
      </c>
      <c r="Q171" s="129">
        <v>0</v>
      </c>
      <c r="R171" s="129">
        <v>0</v>
      </c>
      <c r="S171" s="129">
        <v>0</v>
      </c>
      <c r="T171" s="129">
        <v>0</v>
      </c>
      <c r="U171" s="129">
        <v>0</v>
      </c>
      <c r="V171" s="129">
        <v>0</v>
      </c>
      <c r="W171" s="129">
        <v>0</v>
      </c>
      <c r="X171" s="129">
        <v>0</v>
      </c>
      <c r="Y171" s="129">
        <v>0</v>
      </c>
      <c r="Z171" s="129">
        <v>0</v>
      </c>
      <c r="AA171" s="129">
        <v>0</v>
      </c>
      <c r="AB171" s="129">
        <v>0</v>
      </c>
      <c r="AC171" s="129">
        <v>0</v>
      </c>
      <c r="AD171" s="129">
        <v>0</v>
      </c>
      <c r="AE171" s="129">
        <v>0</v>
      </c>
      <c r="AF171" s="129">
        <v>0</v>
      </c>
      <c r="AG171" s="129">
        <v>0</v>
      </c>
      <c r="AH171" s="129">
        <v>0</v>
      </c>
      <c r="AI171" s="129">
        <v>0</v>
      </c>
      <c r="AJ171" s="129">
        <v>0</v>
      </c>
      <c r="AK171" s="129">
        <v>0</v>
      </c>
      <c r="AL171" s="129">
        <v>0</v>
      </c>
    </row>
    <row r="172" spans="1:38" x14ac:dyDescent="0.3">
      <c r="A172" s="138">
        <v>16</v>
      </c>
      <c r="B172" s="195">
        <f t="shared" si="10"/>
        <v>4.3899999999999917</v>
      </c>
      <c r="C172" s="196" t="s">
        <v>186</v>
      </c>
      <c r="D172" s="222" t="str">
        <f ca="1">CONCATENATE(OFFSET('Sheet 1_Assumptions'!$C$32,$A172,0)," - Recovered")</f>
        <v>Other - Recovered</v>
      </c>
      <c r="E172" s="71" t="s">
        <v>55</v>
      </c>
      <c r="F172" s="71"/>
      <c r="G172" s="198" t="s">
        <v>53</v>
      </c>
      <c r="H172" s="129">
        <v>0</v>
      </c>
      <c r="I172" s="129">
        <v>0</v>
      </c>
      <c r="J172" s="129">
        <v>0</v>
      </c>
      <c r="K172" s="129">
        <v>0</v>
      </c>
      <c r="L172" s="129">
        <v>0</v>
      </c>
      <c r="M172" s="129">
        <v>0</v>
      </c>
      <c r="N172" s="129">
        <v>0</v>
      </c>
      <c r="O172" s="129">
        <v>0</v>
      </c>
      <c r="P172" s="129">
        <v>0</v>
      </c>
      <c r="Q172" s="129">
        <v>0</v>
      </c>
      <c r="R172" s="129">
        <v>0</v>
      </c>
      <c r="S172" s="129">
        <v>0</v>
      </c>
      <c r="T172" s="129">
        <v>0</v>
      </c>
      <c r="U172" s="129">
        <v>0</v>
      </c>
      <c r="V172" s="129">
        <v>0</v>
      </c>
      <c r="W172" s="129">
        <v>0</v>
      </c>
      <c r="X172" s="129">
        <v>0</v>
      </c>
      <c r="Y172" s="129">
        <v>0</v>
      </c>
      <c r="Z172" s="129">
        <v>0</v>
      </c>
      <c r="AA172" s="129">
        <v>0</v>
      </c>
      <c r="AB172" s="129">
        <v>0</v>
      </c>
      <c r="AC172" s="129">
        <v>0</v>
      </c>
      <c r="AD172" s="129">
        <v>0</v>
      </c>
      <c r="AE172" s="129">
        <v>0</v>
      </c>
      <c r="AF172" s="129">
        <v>0</v>
      </c>
      <c r="AG172" s="129">
        <v>0</v>
      </c>
      <c r="AH172" s="129">
        <v>0</v>
      </c>
      <c r="AI172" s="129">
        <v>0</v>
      </c>
      <c r="AJ172" s="129">
        <v>0</v>
      </c>
      <c r="AK172" s="129">
        <v>0</v>
      </c>
      <c r="AL172" s="129">
        <v>0</v>
      </c>
    </row>
    <row r="173" spans="1:38" x14ac:dyDescent="0.3">
      <c r="A173" s="138">
        <v>17</v>
      </c>
      <c r="B173" s="195">
        <f t="shared" si="10"/>
        <v>4.3999999999999915</v>
      </c>
      <c r="C173" s="196" t="s">
        <v>187</v>
      </c>
      <c r="D173" s="222" t="str">
        <f ca="1">CONCATENATE(OFFSET('Sheet 1_Assumptions'!$C$32,$A173,0)," - Recovered")</f>
        <v>Other - Recovered</v>
      </c>
      <c r="E173" s="71" t="s">
        <v>55</v>
      </c>
      <c r="F173" s="71"/>
      <c r="G173" s="198" t="s">
        <v>53</v>
      </c>
      <c r="H173" s="129">
        <v>0</v>
      </c>
      <c r="I173" s="129">
        <v>0</v>
      </c>
      <c r="J173" s="129">
        <v>0</v>
      </c>
      <c r="K173" s="129">
        <v>0</v>
      </c>
      <c r="L173" s="129">
        <v>0</v>
      </c>
      <c r="M173" s="129">
        <v>0</v>
      </c>
      <c r="N173" s="129">
        <v>0</v>
      </c>
      <c r="O173" s="129">
        <v>0</v>
      </c>
      <c r="P173" s="129">
        <v>0</v>
      </c>
      <c r="Q173" s="129">
        <v>0</v>
      </c>
      <c r="R173" s="129">
        <v>0</v>
      </c>
      <c r="S173" s="129">
        <v>0</v>
      </c>
      <c r="T173" s="129">
        <v>0</v>
      </c>
      <c r="U173" s="129">
        <v>0</v>
      </c>
      <c r="V173" s="129">
        <v>0</v>
      </c>
      <c r="W173" s="129">
        <v>0</v>
      </c>
      <c r="X173" s="129">
        <v>0</v>
      </c>
      <c r="Y173" s="129">
        <v>0</v>
      </c>
      <c r="Z173" s="129">
        <v>0</v>
      </c>
      <c r="AA173" s="129">
        <v>0</v>
      </c>
      <c r="AB173" s="129">
        <v>0</v>
      </c>
      <c r="AC173" s="129">
        <v>0</v>
      </c>
      <c r="AD173" s="129">
        <v>0</v>
      </c>
      <c r="AE173" s="129">
        <v>0</v>
      </c>
      <c r="AF173" s="129">
        <v>0</v>
      </c>
      <c r="AG173" s="129">
        <v>0</v>
      </c>
      <c r="AH173" s="129">
        <v>0</v>
      </c>
      <c r="AI173" s="129">
        <v>0</v>
      </c>
      <c r="AJ173" s="129">
        <v>0</v>
      </c>
      <c r="AK173" s="129">
        <v>0</v>
      </c>
      <c r="AL173" s="129">
        <v>0</v>
      </c>
    </row>
    <row r="174" spans="1:38" x14ac:dyDescent="0.3">
      <c r="A174" s="138">
        <v>18</v>
      </c>
      <c r="B174" s="195">
        <f t="shared" si="10"/>
        <v>4.4099999999999913</v>
      </c>
      <c r="C174" s="196" t="s">
        <v>188</v>
      </c>
      <c r="D174" s="222" t="str">
        <f ca="1">CONCATENATE(OFFSET('Sheet 1_Assumptions'!$C$32,$A174,0)," - Recovered")</f>
        <v>Other - Recovered</v>
      </c>
      <c r="E174" s="71" t="s">
        <v>55</v>
      </c>
      <c r="F174" s="71"/>
      <c r="G174" s="198" t="s">
        <v>53</v>
      </c>
      <c r="H174" s="129">
        <v>0</v>
      </c>
      <c r="I174" s="129">
        <v>0</v>
      </c>
      <c r="J174" s="129">
        <v>0</v>
      </c>
      <c r="K174" s="129">
        <v>0</v>
      </c>
      <c r="L174" s="129">
        <v>0</v>
      </c>
      <c r="M174" s="129">
        <v>0</v>
      </c>
      <c r="N174" s="129">
        <v>0</v>
      </c>
      <c r="O174" s="129">
        <v>0</v>
      </c>
      <c r="P174" s="129">
        <v>0</v>
      </c>
      <c r="Q174" s="129">
        <v>0</v>
      </c>
      <c r="R174" s="129">
        <v>0</v>
      </c>
      <c r="S174" s="129">
        <v>0</v>
      </c>
      <c r="T174" s="129">
        <v>0</v>
      </c>
      <c r="U174" s="129">
        <v>0</v>
      </c>
      <c r="V174" s="129">
        <v>0</v>
      </c>
      <c r="W174" s="129">
        <v>0</v>
      </c>
      <c r="X174" s="129">
        <v>0</v>
      </c>
      <c r="Y174" s="129">
        <v>0</v>
      </c>
      <c r="Z174" s="129">
        <v>0</v>
      </c>
      <c r="AA174" s="129">
        <v>0</v>
      </c>
      <c r="AB174" s="129">
        <v>0</v>
      </c>
      <c r="AC174" s="129">
        <v>0</v>
      </c>
      <c r="AD174" s="129">
        <v>0</v>
      </c>
      <c r="AE174" s="129">
        <v>0</v>
      </c>
      <c r="AF174" s="129">
        <v>0</v>
      </c>
      <c r="AG174" s="129">
        <v>0</v>
      </c>
      <c r="AH174" s="129">
        <v>0</v>
      </c>
      <c r="AI174" s="129">
        <v>0</v>
      </c>
      <c r="AJ174" s="129">
        <v>0</v>
      </c>
      <c r="AK174" s="129">
        <v>0</v>
      </c>
      <c r="AL174" s="129">
        <v>0</v>
      </c>
    </row>
    <row r="175" spans="1:38" x14ac:dyDescent="0.3">
      <c r="A175" s="138">
        <v>19</v>
      </c>
      <c r="B175" s="195">
        <f t="shared" si="10"/>
        <v>4.419999999999991</v>
      </c>
      <c r="C175" s="196" t="s">
        <v>189</v>
      </c>
      <c r="D175" s="222" t="str">
        <f ca="1">CONCATENATE(OFFSET('Sheet 1_Assumptions'!$C$32,$A175,0)," - Recovered")</f>
        <v>Other - Recovered</v>
      </c>
      <c r="E175" s="71" t="s">
        <v>55</v>
      </c>
      <c r="F175" s="71"/>
      <c r="G175" s="198" t="s">
        <v>53</v>
      </c>
      <c r="H175" s="129">
        <v>0</v>
      </c>
      <c r="I175" s="129">
        <v>0</v>
      </c>
      <c r="J175" s="129">
        <v>0</v>
      </c>
      <c r="K175" s="129">
        <v>0</v>
      </c>
      <c r="L175" s="129">
        <v>0</v>
      </c>
      <c r="M175" s="129">
        <v>0</v>
      </c>
      <c r="N175" s="129">
        <v>0</v>
      </c>
      <c r="O175" s="129">
        <v>0</v>
      </c>
      <c r="P175" s="129">
        <v>0</v>
      </c>
      <c r="Q175" s="129">
        <v>0</v>
      </c>
      <c r="R175" s="129">
        <v>0</v>
      </c>
      <c r="S175" s="129">
        <v>0</v>
      </c>
      <c r="T175" s="129">
        <v>0</v>
      </c>
      <c r="U175" s="129">
        <v>0</v>
      </c>
      <c r="V175" s="129">
        <v>0</v>
      </c>
      <c r="W175" s="129">
        <v>0</v>
      </c>
      <c r="X175" s="129">
        <v>0</v>
      </c>
      <c r="Y175" s="129">
        <v>0</v>
      </c>
      <c r="Z175" s="129">
        <v>0</v>
      </c>
      <c r="AA175" s="129">
        <v>0</v>
      </c>
      <c r="AB175" s="129">
        <v>0</v>
      </c>
      <c r="AC175" s="129">
        <v>0</v>
      </c>
      <c r="AD175" s="129">
        <v>0</v>
      </c>
      <c r="AE175" s="129">
        <v>0</v>
      </c>
      <c r="AF175" s="129">
        <v>0</v>
      </c>
      <c r="AG175" s="129">
        <v>0</v>
      </c>
      <c r="AH175" s="129">
        <v>0</v>
      </c>
      <c r="AI175" s="129">
        <v>0</v>
      </c>
      <c r="AJ175" s="129">
        <v>0</v>
      </c>
      <c r="AK175" s="129">
        <v>0</v>
      </c>
      <c r="AL175" s="129">
        <v>0</v>
      </c>
    </row>
    <row r="176" spans="1:38" x14ac:dyDescent="0.3">
      <c r="A176" s="137"/>
      <c r="B176" s="223"/>
      <c r="C176" s="224"/>
      <c r="D176" s="191" t="s">
        <v>293</v>
      </c>
      <c r="E176" s="225"/>
      <c r="F176" s="225"/>
      <c r="G176" s="226"/>
      <c r="H176" s="227"/>
      <c r="I176" s="227"/>
      <c r="J176" s="227"/>
      <c r="K176" s="227"/>
      <c r="L176" s="227"/>
      <c r="M176" s="227"/>
      <c r="N176" s="227"/>
      <c r="O176" s="227"/>
      <c r="P176" s="227"/>
      <c r="Q176" s="227"/>
      <c r="R176" s="227"/>
      <c r="S176" s="227"/>
      <c r="T176" s="227"/>
      <c r="U176" s="227"/>
      <c r="V176" s="227"/>
      <c r="W176" s="227"/>
      <c r="X176" s="227"/>
      <c r="Y176" s="227"/>
      <c r="Z176" s="227"/>
      <c r="AA176" s="227"/>
      <c r="AB176" s="227"/>
      <c r="AC176" s="227"/>
      <c r="AD176" s="227"/>
      <c r="AE176" s="227"/>
      <c r="AF176" s="227"/>
      <c r="AG176" s="227"/>
      <c r="AH176" s="227"/>
      <c r="AI176" s="227"/>
      <c r="AJ176" s="227"/>
      <c r="AK176" s="227"/>
      <c r="AL176" s="227"/>
    </row>
    <row r="177" spans="1:38" x14ac:dyDescent="0.3">
      <c r="B177" s="195">
        <f>B175+0.01</f>
        <v>4.4299999999999908</v>
      </c>
      <c r="C177" s="196" t="s">
        <v>192</v>
      </c>
      <c r="D177" s="222" t="s">
        <v>191</v>
      </c>
      <c r="E177" s="71" t="s">
        <v>55</v>
      </c>
      <c r="F177" s="74"/>
      <c r="G177" s="198" t="s">
        <v>53</v>
      </c>
      <c r="H177" s="129">
        <v>0</v>
      </c>
      <c r="I177" s="129">
        <v>0</v>
      </c>
      <c r="J177" s="129">
        <v>0</v>
      </c>
      <c r="K177" s="129">
        <v>0</v>
      </c>
      <c r="L177" s="129">
        <v>0</v>
      </c>
      <c r="M177" s="129">
        <v>0</v>
      </c>
      <c r="N177" s="129">
        <v>0</v>
      </c>
      <c r="O177" s="129">
        <v>0</v>
      </c>
      <c r="P177" s="129">
        <v>0</v>
      </c>
      <c r="Q177" s="129">
        <v>0</v>
      </c>
      <c r="R177" s="129">
        <v>0</v>
      </c>
      <c r="S177" s="129">
        <v>0</v>
      </c>
      <c r="T177" s="129">
        <v>0</v>
      </c>
      <c r="U177" s="129">
        <v>0</v>
      </c>
      <c r="V177" s="129">
        <v>0</v>
      </c>
      <c r="W177" s="129">
        <v>0</v>
      </c>
      <c r="X177" s="129">
        <v>0</v>
      </c>
      <c r="Y177" s="129">
        <v>0</v>
      </c>
      <c r="Z177" s="129">
        <v>0</v>
      </c>
      <c r="AA177" s="129">
        <v>0</v>
      </c>
      <c r="AB177" s="129">
        <v>0</v>
      </c>
      <c r="AC177" s="129">
        <v>0</v>
      </c>
      <c r="AD177" s="129">
        <v>0</v>
      </c>
      <c r="AE177" s="129">
        <v>0</v>
      </c>
      <c r="AF177" s="129">
        <v>0</v>
      </c>
      <c r="AG177" s="129">
        <v>0</v>
      </c>
      <c r="AH177" s="129">
        <v>0</v>
      </c>
      <c r="AI177" s="129">
        <v>0</v>
      </c>
      <c r="AJ177" s="129">
        <v>0</v>
      </c>
      <c r="AK177" s="129">
        <v>0</v>
      </c>
      <c r="AL177" s="129">
        <v>0</v>
      </c>
    </row>
    <row r="178" spans="1:38" x14ac:dyDescent="0.3">
      <c r="A178" s="138">
        <v>0</v>
      </c>
      <c r="B178" s="195">
        <f t="shared" ref="B178:B197" si="11">B177+0.01</f>
        <v>4.4399999999999906</v>
      </c>
      <c r="C178" s="196" t="s">
        <v>170</v>
      </c>
      <c r="D178" s="222" t="str">
        <f ca="1">CONCATENATE(OFFSET('Sheet 1_Assumptions'!$C$32,$A178,0)," - Recovered")</f>
        <v>Compost (premium quality) – AS 4454-2012 certified - Recovered</v>
      </c>
      <c r="E178" s="71" t="s">
        <v>55</v>
      </c>
      <c r="F178" s="71"/>
      <c r="G178" s="198" t="s">
        <v>53</v>
      </c>
      <c r="H178" s="129">
        <v>0</v>
      </c>
      <c r="I178" s="129">
        <v>0</v>
      </c>
      <c r="J178" s="129">
        <v>0</v>
      </c>
      <c r="K178" s="129">
        <v>0</v>
      </c>
      <c r="L178" s="129">
        <v>0</v>
      </c>
      <c r="M178" s="129">
        <v>0</v>
      </c>
      <c r="N178" s="129">
        <v>0</v>
      </c>
      <c r="O178" s="129">
        <v>0</v>
      </c>
      <c r="P178" s="129">
        <v>0</v>
      </c>
      <c r="Q178" s="129">
        <v>0</v>
      </c>
      <c r="R178" s="129">
        <v>0</v>
      </c>
      <c r="S178" s="129">
        <v>0</v>
      </c>
      <c r="T178" s="129">
        <v>0</v>
      </c>
      <c r="U178" s="129">
        <v>0</v>
      </c>
      <c r="V178" s="129">
        <v>0</v>
      </c>
      <c r="W178" s="129">
        <v>0</v>
      </c>
      <c r="X178" s="129">
        <v>0</v>
      </c>
      <c r="Y178" s="129">
        <v>0</v>
      </c>
      <c r="Z178" s="129">
        <v>0</v>
      </c>
      <c r="AA178" s="129">
        <v>0</v>
      </c>
      <c r="AB178" s="129">
        <v>0</v>
      </c>
      <c r="AC178" s="129">
        <v>0</v>
      </c>
      <c r="AD178" s="129">
        <v>0</v>
      </c>
      <c r="AE178" s="129">
        <v>0</v>
      </c>
      <c r="AF178" s="129">
        <v>0</v>
      </c>
      <c r="AG178" s="129">
        <v>0</v>
      </c>
      <c r="AH178" s="129">
        <v>0</v>
      </c>
      <c r="AI178" s="129">
        <v>0</v>
      </c>
      <c r="AJ178" s="129">
        <v>0</v>
      </c>
      <c r="AK178" s="129">
        <v>0</v>
      </c>
      <c r="AL178" s="129">
        <v>0</v>
      </c>
    </row>
    <row r="179" spans="1:38" x14ac:dyDescent="0.3">
      <c r="A179" s="138">
        <v>1</v>
      </c>
      <c r="B179" s="195">
        <f t="shared" si="11"/>
        <v>4.4499999999999904</v>
      </c>
      <c r="C179" s="196" t="s">
        <v>171</v>
      </c>
      <c r="D179" s="222" t="str">
        <f ca="1">CONCATENATE(OFFSET('Sheet 1_Assumptions'!$C$32,$A179,0)," - Recovered")</f>
        <v>Compost (medium quality) – AS 4454-2012 certified - Recovered</v>
      </c>
      <c r="E179" s="71" t="s">
        <v>55</v>
      </c>
      <c r="F179" s="71"/>
      <c r="G179" s="198" t="s">
        <v>53</v>
      </c>
      <c r="H179" s="129">
        <v>0</v>
      </c>
      <c r="I179" s="129">
        <v>0</v>
      </c>
      <c r="J179" s="129">
        <v>0</v>
      </c>
      <c r="K179" s="129">
        <v>0</v>
      </c>
      <c r="L179" s="129">
        <v>0</v>
      </c>
      <c r="M179" s="129">
        <v>0</v>
      </c>
      <c r="N179" s="129">
        <v>0</v>
      </c>
      <c r="O179" s="129">
        <v>0</v>
      </c>
      <c r="P179" s="129">
        <v>0</v>
      </c>
      <c r="Q179" s="129">
        <v>0</v>
      </c>
      <c r="R179" s="129">
        <v>0</v>
      </c>
      <c r="S179" s="129">
        <v>0</v>
      </c>
      <c r="T179" s="129">
        <v>0</v>
      </c>
      <c r="U179" s="129">
        <v>0</v>
      </c>
      <c r="V179" s="129">
        <v>0</v>
      </c>
      <c r="W179" s="129">
        <v>0</v>
      </c>
      <c r="X179" s="129">
        <v>0</v>
      </c>
      <c r="Y179" s="129">
        <v>0</v>
      </c>
      <c r="Z179" s="129">
        <v>0</v>
      </c>
      <c r="AA179" s="129">
        <v>0</v>
      </c>
      <c r="AB179" s="129">
        <v>0</v>
      </c>
      <c r="AC179" s="129">
        <v>0</v>
      </c>
      <c r="AD179" s="129">
        <v>0</v>
      </c>
      <c r="AE179" s="129">
        <v>0</v>
      </c>
      <c r="AF179" s="129">
        <v>0</v>
      </c>
      <c r="AG179" s="129">
        <v>0</v>
      </c>
      <c r="AH179" s="129">
        <v>0</v>
      </c>
      <c r="AI179" s="129">
        <v>0</v>
      </c>
      <c r="AJ179" s="129">
        <v>0</v>
      </c>
      <c r="AK179" s="129">
        <v>0</v>
      </c>
      <c r="AL179" s="129">
        <v>0</v>
      </c>
    </row>
    <row r="180" spans="1:38" x14ac:dyDescent="0.3">
      <c r="A180" s="138">
        <v>2</v>
      </c>
      <c r="B180" s="195">
        <f t="shared" si="11"/>
        <v>4.4599999999999902</v>
      </c>
      <c r="C180" s="196" t="s">
        <v>172</v>
      </c>
      <c r="D180" s="222" t="str">
        <f ca="1">CONCATENATE(OFFSET('Sheet 1_Assumptions'!$C$32,$A180,0)," - Recovered")</f>
        <v>Compost (low quality) – AS 4454-2012 certified - Recovered</v>
      </c>
      <c r="E180" s="71" t="s">
        <v>55</v>
      </c>
      <c r="F180" s="71"/>
      <c r="G180" s="198" t="s">
        <v>53</v>
      </c>
      <c r="H180" s="129">
        <v>0</v>
      </c>
      <c r="I180" s="129">
        <v>0</v>
      </c>
      <c r="J180" s="129">
        <v>0</v>
      </c>
      <c r="K180" s="129">
        <v>0</v>
      </c>
      <c r="L180" s="129">
        <v>0</v>
      </c>
      <c r="M180" s="129">
        <v>0</v>
      </c>
      <c r="N180" s="129">
        <v>0</v>
      </c>
      <c r="O180" s="129">
        <v>0</v>
      </c>
      <c r="P180" s="129">
        <v>0</v>
      </c>
      <c r="Q180" s="129">
        <v>0</v>
      </c>
      <c r="R180" s="129">
        <v>0</v>
      </c>
      <c r="S180" s="129">
        <v>0</v>
      </c>
      <c r="T180" s="129">
        <v>0</v>
      </c>
      <c r="U180" s="129">
        <v>0</v>
      </c>
      <c r="V180" s="129">
        <v>0</v>
      </c>
      <c r="W180" s="129">
        <v>0</v>
      </c>
      <c r="X180" s="129">
        <v>0</v>
      </c>
      <c r="Y180" s="129">
        <v>0</v>
      </c>
      <c r="Z180" s="129">
        <v>0</v>
      </c>
      <c r="AA180" s="129">
        <v>0</v>
      </c>
      <c r="AB180" s="129">
        <v>0</v>
      </c>
      <c r="AC180" s="129">
        <v>0</v>
      </c>
      <c r="AD180" s="129">
        <v>0</v>
      </c>
      <c r="AE180" s="129">
        <v>0</v>
      </c>
      <c r="AF180" s="129">
        <v>0</v>
      </c>
      <c r="AG180" s="129">
        <v>0</v>
      </c>
      <c r="AH180" s="129">
        <v>0</v>
      </c>
      <c r="AI180" s="129">
        <v>0</v>
      </c>
      <c r="AJ180" s="129">
        <v>0</v>
      </c>
      <c r="AK180" s="129">
        <v>0</v>
      </c>
      <c r="AL180" s="129">
        <v>0</v>
      </c>
    </row>
    <row r="181" spans="1:38" x14ac:dyDescent="0.3">
      <c r="A181" s="138">
        <v>3</v>
      </c>
      <c r="B181" s="195">
        <f t="shared" si="11"/>
        <v>4.46999999999999</v>
      </c>
      <c r="C181" s="196" t="s">
        <v>173</v>
      </c>
      <c r="D181" s="222" t="str">
        <f ca="1">CONCATENATE(OFFSET('Sheet 1_Assumptions'!$C$32,$A181,0)," - Recovered")</f>
        <v>Composted soil conditioner - Recovered</v>
      </c>
      <c r="E181" s="71" t="s">
        <v>55</v>
      </c>
      <c r="F181" s="71"/>
      <c r="G181" s="198" t="s">
        <v>53</v>
      </c>
      <c r="H181" s="129">
        <v>0</v>
      </c>
      <c r="I181" s="129">
        <v>0</v>
      </c>
      <c r="J181" s="129">
        <v>0</v>
      </c>
      <c r="K181" s="129">
        <v>0</v>
      </c>
      <c r="L181" s="129">
        <v>0</v>
      </c>
      <c r="M181" s="129">
        <v>0</v>
      </c>
      <c r="N181" s="129">
        <v>0</v>
      </c>
      <c r="O181" s="129">
        <v>0</v>
      </c>
      <c r="P181" s="129">
        <v>0</v>
      </c>
      <c r="Q181" s="129">
        <v>0</v>
      </c>
      <c r="R181" s="129">
        <v>0</v>
      </c>
      <c r="S181" s="129">
        <v>0</v>
      </c>
      <c r="T181" s="129">
        <v>0</v>
      </c>
      <c r="U181" s="129">
        <v>0</v>
      </c>
      <c r="V181" s="129">
        <v>0</v>
      </c>
      <c r="W181" s="129">
        <v>0</v>
      </c>
      <c r="X181" s="129">
        <v>0</v>
      </c>
      <c r="Y181" s="129">
        <v>0</v>
      </c>
      <c r="Z181" s="129">
        <v>0</v>
      </c>
      <c r="AA181" s="129">
        <v>0</v>
      </c>
      <c r="AB181" s="129">
        <v>0</v>
      </c>
      <c r="AC181" s="129">
        <v>0</v>
      </c>
      <c r="AD181" s="129">
        <v>0</v>
      </c>
      <c r="AE181" s="129">
        <v>0</v>
      </c>
      <c r="AF181" s="129">
        <v>0</v>
      </c>
      <c r="AG181" s="129">
        <v>0</v>
      </c>
      <c r="AH181" s="129">
        <v>0</v>
      </c>
      <c r="AI181" s="129">
        <v>0</v>
      </c>
      <c r="AJ181" s="129">
        <v>0</v>
      </c>
      <c r="AK181" s="129">
        <v>0</v>
      </c>
      <c r="AL181" s="129">
        <v>0</v>
      </c>
    </row>
    <row r="182" spans="1:38" x14ac:dyDescent="0.3">
      <c r="A182" s="138">
        <v>4</v>
      </c>
      <c r="B182" s="195">
        <f t="shared" si="11"/>
        <v>4.4799999999999898</v>
      </c>
      <c r="C182" s="196" t="s">
        <v>174</v>
      </c>
      <c r="D182" s="222" t="str">
        <f ca="1">CONCATENATE(OFFSET('Sheet 1_Assumptions'!$C$32,$A182,0)," - Recovered")</f>
        <v>Mine rehabilitation topsoil - Recovered</v>
      </c>
      <c r="E182" s="71" t="s">
        <v>55</v>
      </c>
      <c r="F182" s="71"/>
      <c r="G182" s="198" t="s">
        <v>53</v>
      </c>
      <c r="H182" s="129">
        <v>0</v>
      </c>
      <c r="I182" s="129">
        <v>0</v>
      </c>
      <c r="J182" s="129">
        <v>0</v>
      </c>
      <c r="K182" s="129">
        <v>0</v>
      </c>
      <c r="L182" s="129">
        <v>0</v>
      </c>
      <c r="M182" s="129">
        <v>0</v>
      </c>
      <c r="N182" s="129">
        <v>0</v>
      </c>
      <c r="O182" s="129">
        <v>0</v>
      </c>
      <c r="P182" s="129">
        <v>0</v>
      </c>
      <c r="Q182" s="129">
        <v>0</v>
      </c>
      <c r="R182" s="129">
        <v>0</v>
      </c>
      <c r="S182" s="129">
        <v>0</v>
      </c>
      <c r="T182" s="129">
        <v>0</v>
      </c>
      <c r="U182" s="129">
        <v>0</v>
      </c>
      <c r="V182" s="129">
        <v>0</v>
      </c>
      <c r="W182" s="129">
        <v>0</v>
      </c>
      <c r="X182" s="129">
        <v>0</v>
      </c>
      <c r="Y182" s="129">
        <v>0</v>
      </c>
      <c r="Z182" s="129">
        <v>0</v>
      </c>
      <c r="AA182" s="129">
        <v>0</v>
      </c>
      <c r="AB182" s="129">
        <v>0</v>
      </c>
      <c r="AC182" s="129">
        <v>0</v>
      </c>
      <c r="AD182" s="129">
        <v>0</v>
      </c>
      <c r="AE182" s="129">
        <v>0</v>
      </c>
      <c r="AF182" s="129">
        <v>0</v>
      </c>
      <c r="AG182" s="129">
        <v>0</v>
      </c>
      <c r="AH182" s="129">
        <v>0</v>
      </c>
      <c r="AI182" s="129">
        <v>0</v>
      </c>
      <c r="AJ182" s="129">
        <v>0</v>
      </c>
      <c r="AK182" s="129">
        <v>0</v>
      </c>
      <c r="AL182" s="129">
        <v>0</v>
      </c>
    </row>
    <row r="183" spans="1:38" x14ac:dyDescent="0.3">
      <c r="A183" s="138">
        <v>5</v>
      </c>
      <c r="B183" s="195">
        <f t="shared" si="11"/>
        <v>4.4899999999999896</v>
      </c>
      <c r="C183" s="196" t="s">
        <v>175</v>
      </c>
      <c r="D183" s="222" t="str">
        <f ca="1">CONCATENATE(OFFSET('Sheet 1_Assumptions'!$C$32,$A183,0)," - Recovered")</f>
        <v>Methane - Recovered</v>
      </c>
      <c r="E183" s="71" t="s">
        <v>55</v>
      </c>
      <c r="F183" s="71"/>
      <c r="G183" s="198" t="s">
        <v>53</v>
      </c>
      <c r="H183" s="129">
        <v>0</v>
      </c>
      <c r="I183" s="129">
        <v>0</v>
      </c>
      <c r="J183" s="129">
        <v>0</v>
      </c>
      <c r="K183" s="129">
        <v>0</v>
      </c>
      <c r="L183" s="129">
        <v>0</v>
      </c>
      <c r="M183" s="129">
        <v>0</v>
      </c>
      <c r="N183" s="129">
        <v>0</v>
      </c>
      <c r="O183" s="129">
        <v>0</v>
      </c>
      <c r="P183" s="129">
        <v>0</v>
      </c>
      <c r="Q183" s="129">
        <v>0</v>
      </c>
      <c r="R183" s="129">
        <v>0</v>
      </c>
      <c r="S183" s="129">
        <v>0</v>
      </c>
      <c r="T183" s="129">
        <v>0</v>
      </c>
      <c r="U183" s="129">
        <v>0</v>
      </c>
      <c r="V183" s="129">
        <v>0</v>
      </c>
      <c r="W183" s="129">
        <v>0</v>
      </c>
      <c r="X183" s="129">
        <v>0</v>
      </c>
      <c r="Y183" s="129">
        <v>0</v>
      </c>
      <c r="Z183" s="129">
        <v>0</v>
      </c>
      <c r="AA183" s="129">
        <v>0</v>
      </c>
      <c r="AB183" s="129">
        <v>0</v>
      </c>
      <c r="AC183" s="129">
        <v>0</v>
      </c>
      <c r="AD183" s="129">
        <v>0</v>
      </c>
      <c r="AE183" s="129">
        <v>0</v>
      </c>
      <c r="AF183" s="129">
        <v>0</v>
      </c>
      <c r="AG183" s="129">
        <v>0</v>
      </c>
      <c r="AH183" s="129">
        <v>0</v>
      </c>
      <c r="AI183" s="129">
        <v>0</v>
      </c>
      <c r="AJ183" s="129">
        <v>0</v>
      </c>
      <c r="AK183" s="129">
        <v>0</v>
      </c>
      <c r="AL183" s="129">
        <v>0</v>
      </c>
    </row>
    <row r="184" spans="1:38" x14ac:dyDescent="0.3">
      <c r="A184" s="138">
        <v>6</v>
      </c>
      <c r="B184" s="195">
        <f t="shared" si="11"/>
        <v>4.4999999999999893</v>
      </c>
      <c r="C184" s="196" t="s">
        <v>176</v>
      </c>
      <c r="D184" s="222" t="str">
        <f ca="1">CONCATENATE(OFFSET('Sheet 1_Assumptions'!$C$32,$A184,0)," - Recovered")</f>
        <v>Other - Recovered</v>
      </c>
      <c r="E184" s="71" t="s">
        <v>55</v>
      </c>
      <c r="F184" s="71"/>
      <c r="G184" s="198" t="s">
        <v>53</v>
      </c>
      <c r="H184" s="129">
        <v>0</v>
      </c>
      <c r="I184" s="129">
        <v>0</v>
      </c>
      <c r="J184" s="129">
        <v>0</v>
      </c>
      <c r="K184" s="129">
        <v>0</v>
      </c>
      <c r="L184" s="129">
        <v>0</v>
      </c>
      <c r="M184" s="129">
        <v>0</v>
      </c>
      <c r="N184" s="129">
        <v>0</v>
      </c>
      <c r="O184" s="129">
        <v>0</v>
      </c>
      <c r="P184" s="129">
        <v>0</v>
      </c>
      <c r="Q184" s="129">
        <v>0</v>
      </c>
      <c r="R184" s="129">
        <v>0</v>
      </c>
      <c r="S184" s="129">
        <v>0</v>
      </c>
      <c r="T184" s="129">
        <v>0</v>
      </c>
      <c r="U184" s="129">
        <v>0</v>
      </c>
      <c r="V184" s="129">
        <v>0</v>
      </c>
      <c r="W184" s="129">
        <v>0</v>
      </c>
      <c r="X184" s="129">
        <v>0</v>
      </c>
      <c r="Y184" s="129">
        <v>0</v>
      </c>
      <c r="Z184" s="129">
        <v>0</v>
      </c>
      <c r="AA184" s="129">
        <v>0</v>
      </c>
      <c r="AB184" s="129">
        <v>0</v>
      </c>
      <c r="AC184" s="129">
        <v>0</v>
      </c>
      <c r="AD184" s="129">
        <v>0</v>
      </c>
      <c r="AE184" s="129">
        <v>0</v>
      </c>
      <c r="AF184" s="129">
        <v>0</v>
      </c>
      <c r="AG184" s="129">
        <v>0</v>
      </c>
      <c r="AH184" s="129">
        <v>0</v>
      </c>
      <c r="AI184" s="129">
        <v>0</v>
      </c>
      <c r="AJ184" s="129">
        <v>0</v>
      </c>
      <c r="AK184" s="129">
        <v>0</v>
      </c>
      <c r="AL184" s="129">
        <v>0</v>
      </c>
    </row>
    <row r="185" spans="1:38" x14ac:dyDescent="0.3">
      <c r="A185" s="138">
        <v>7</v>
      </c>
      <c r="B185" s="195">
        <f t="shared" si="11"/>
        <v>4.5099999999999891</v>
      </c>
      <c r="C185" s="196" t="s">
        <v>177</v>
      </c>
      <c r="D185" s="222" t="str">
        <f ca="1">CONCATENATE(OFFSET('Sheet 1_Assumptions'!$C$32,$A185,0)," - Recovered")</f>
        <v>Other - Recovered</v>
      </c>
      <c r="E185" s="71" t="s">
        <v>55</v>
      </c>
      <c r="F185" s="71"/>
      <c r="G185" s="198" t="s">
        <v>53</v>
      </c>
      <c r="H185" s="129">
        <v>0</v>
      </c>
      <c r="I185" s="129">
        <v>0</v>
      </c>
      <c r="J185" s="129">
        <v>0</v>
      </c>
      <c r="K185" s="129">
        <v>0</v>
      </c>
      <c r="L185" s="129">
        <v>0</v>
      </c>
      <c r="M185" s="129">
        <v>0</v>
      </c>
      <c r="N185" s="129">
        <v>0</v>
      </c>
      <c r="O185" s="129">
        <v>0</v>
      </c>
      <c r="P185" s="129">
        <v>0</v>
      </c>
      <c r="Q185" s="129">
        <v>0</v>
      </c>
      <c r="R185" s="129">
        <v>0</v>
      </c>
      <c r="S185" s="129">
        <v>0</v>
      </c>
      <c r="T185" s="129">
        <v>0</v>
      </c>
      <c r="U185" s="129">
        <v>0</v>
      </c>
      <c r="V185" s="129">
        <v>0</v>
      </c>
      <c r="W185" s="129">
        <v>0</v>
      </c>
      <c r="X185" s="129">
        <v>0</v>
      </c>
      <c r="Y185" s="129">
        <v>0</v>
      </c>
      <c r="Z185" s="129">
        <v>0</v>
      </c>
      <c r="AA185" s="129">
        <v>0</v>
      </c>
      <c r="AB185" s="129">
        <v>0</v>
      </c>
      <c r="AC185" s="129">
        <v>0</v>
      </c>
      <c r="AD185" s="129">
        <v>0</v>
      </c>
      <c r="AE185" s="129">
        <v>0</v>
      </c>
      <c r="AF185" s="129">
        <v>0</v>
      </c>
      <c r="AG185" s="129">
        <v>0</v>
      </c>
      <c r="AH185" s="129">
        <v>0</v>
      </c>
      <c r="AI185" s="129">
        <v>0</v>
      </c>
      <c r="AJ185" s="129">
        <v>0</v>
      </c>
      <c r="AK185" s="129">
        <v>0</v>
      </c>
      <c r="AL185" s="129">
        <v>0</v>
      </c>
    </row>
    <row r="186" spans="1:38" x14ac:dyDescent="0.3">
      <c r="A186" s="138">
        <v>8</v>
      </c>
      <c r="B186" s="195">
        <f t="shared" si="11"/>
        <v>4.5199999999999889</v>
      </c>
      <c r="C186" s="196" t="s">
        <v>178</v>
      </c>
      <c r="D186" s="222" t="str">
        <f ca="1">CONCATENATE(OFFSET('Sheet 1_Assumptions'!$C$32,$A186,0)," - Recovered")</f>
        <v>Other - Recovered</v>
      </c>
      <c r="E186" s="71" t="s">
        <v>55</v>
      </c>
      <c r="F186" s="71"/>
      <c r="G186" s="198" t="s">
        <v>53</v>
      </c>
      <c r="H186" s="129">
        <v>0</v>
      </c>
      <c r="I186" s="129">
        <v>0</v>
      </c>
      <c r="J186" s="129">
        <v>0</v>
      </c>
      <c r="K186" s="129">
        <v>0</v>
      </c>
      <c r="L186" s="129">
        <v>0</v>
      </c>
      <c r="M186" s="129">
        <v>0</v>
      </c>
      <c r="N186" s="129">
        <v>0</v>
      </c>
      <c r="O186" s="129">
        <v>0</v>
      </c>
      <c r="P186" s="129">
        <v>0</v>
      </c>
      <c r="Q186" s="129">
        <v>0</v>
      </c>
      <c r="R186" s="129">
        <v>0</v>
      </c>
      <c r="S186" s="129">
        <v>0</v>
      </c>
      <c r="T186" s="129">
        <v>0</v>
      </c>
      <c r="U186" s="129">
        <v>0</v>
      </c>
      <c r="V186" s="129">
        <v>0</v>
      </c>
      <c r="W186" s="129">
        <v>0</v>
      </c>
      <c r="X186" s="129">
        <v>0</v>
      </c>
      <c r="Y186" s="129">
        <v>0</v>
      </c>
      <c r="Z186" s="129">
        <v>0</v>
      </c>
      <c r="AA186" s="129">
        <v>0</v>
      </c>
      <c r="AB186" s="129">
        <v>0</v>
      </c>
      <c r="AC186" s="129">
        <v>0</v>
      </c>
      <c r="AD186" s="129">
        <v>0</v>
      </c>
      <c r="AE186" s="129">
        <v>0</v>
      </c>
      <c r="AF186" s="129">
        <v>0</v>
      </c>
      <c r="AG186" s="129">
        <v>0</v>
      </c>
      <c r="AH186" s="129">
        <v>0</v>
      </c>
      <c r="AI186" s="129">
        <v>0</v>
      </c>
      <c r="AJ186" s="129">
        <v>0</v>
      </c>
      <c r="AK186" s="129">
        <v>0</v>
      </c>
      <c r="AL186" s="129">
        <v>0</v>
      </c>
    </row>
    <row r="187" spans="1:38" x14ac:dyDescent="0.3">
      <c r="A187" s="138">
        <v>9</v>
      </c>
      <c r="B187" s="195">
        <f t="shared" si="11"/>
        <v>4.5299999999999887</v>
      </c>
      <c r="C187" s="196" t="s">
        <v>179</v>
      </c>
      <c r="D187" s="222" t="str">
        <f ca="1">CONCATENATE(OFFSET('Sheet 1_Assumptions'!$C$32,$A187,0)," - Recovered")</f>
        <v>Other - Recovered</v>
      </c>
      <c r="E187" s="71" t="s">
        <v>55</v>
      </c>
      <c r="F187" s="71"/>
      <c r="G187" s="198" t="s">
        <v>53</v>
      </c>
      <c r="H187" s="129">
        <v>0</v>
      </c>
      <c r="I187" s="129">
        <v>0</v>
      </c>
      <c r="J187" s="129">
        <v>0</v>
      </c>
      <c r="K187" s="129">
        <v>0</v>
      </c>
      <c r="L187" s="129">
        <v>0</v>
      </c>
      <c r="M187" s="129">
        <v>0</v>
      </c>
      <c r="N187" s="129">
        <v>0</v>
      </c>
      <c r="O187" s="129">
        <v>0</v>
      </c>
      <c r="P187" s="129">
        <v>0</v>
      </c>
      <c r="Q187" s="129">
        <v>0</v>
      </c>
      <c r="R187" s="129">
        <v>0</v>
      </c>
      <c r="S187" s="129">
        <v>0</v>
      </c>
      <c r="T187" s="129">
        <v>0</v>
      </c>
      <c r="U187" s="129">
        <v>0</v>
      </c>
      <c r="V187" s="129">
        <v>0</v>
      </c>
      <c r="W187" s="129">
        <v>0</v>
      </c>
      <c r="X187" s="129">
        <v>0</v>
      </c>
      <c r="Y187" s="129">
        <v>0</v>
      </c>
      <c r="Z187" s="129">
        <v>0</v>
      </c>
      <c r="AA187" s="129">
        <v>0</v>
      </c>
      <c r="AB187" s="129">
        <v>0</v>
      </c>
      <c r="AC187" s="129">
        <v>0</v>
      </c>
      <c r="AD187" s="129">
        <v>0</v>
      </c>
      <c r="AE187" s="129">
        <v>0</v>
      </c>
      <c r="AF187" s="129">
        <v>0</v>
      </c>
      <c r="AG187" s="129">
        <v>0</v>
      </c>
      <c r="AH187" s="129">
        <v>0</v>
      </c>
      <c r="AI187" s="129">
        <v>0</v>
      </c>
      <c r="AJ187" s="129">
        <v>0</v>
      </c>
      <c r="AK187" s="129">
        <v>0</v>
      </c>
      <c r="AL187" s="129">
        <v>0</v>
      </c>
    </row>
    <row r="188" spans="1:38" x14ac:dyDescent="0.3">
      <c r="A188" s="138">
        <v>10</v>
      </c>
      <c r="B188" s="195">
        <f t="shared" si="11"/>
        <v>4.5399999999999885</v>
      </c>
      <c r="C188" s="196" t="s">
        <v>180</v>
      </c>
      <c r="D188" s="222" t="str">
        <f ca="1">CONCATENATE(OFFSET('Sheet 1_Assumptions'!$C$32,$A188,0)," - Recovered")</f>
        <v>Other - Recovered</v>
      </c>
      <c r="E188" s="71" t="s">
        <v>55</v>
      </c>
      <c r="F188" s="71"/>
      <c r="G188" s="198" t="s">
        <v>53</v>
      </c>
      <c r="H188" s="129">
        <v>0</v>
      </c>
      <c r="I188" s="129">
        <v>0</v>
      </c>
      <c r="J188" s="129">
        <v>0</v>
      </c>
      <c r="K188" s="129">
        <v>0</v>
      </c>
      <c r="L188" s="129">
        <v>0</v>
      </c>
      <c r="M188" s="129">
        <v>0</v>
      </c>
      <c r="N188" s="129">
        <v>0</v>
      </c>
      <c r="O188" s="129">
        <v>0</v>
      </c>
      <c r="P188" s="129">
        <v>0</v>
      </c>
      <c r="Q188" s="129">
        <v>0</v>
      </c>
      <c r="R188" s="129">
        <v>0</v>
      </c>
      <c r="S188" s="129">
        <v>0</v>
      </c>
      <c r="T188" s="129">
        <v>0</v>
      </c>
      <c r="U188" s="129">
        <v>0</v>
      </c>
      <c r="V188" s="129">
        <v>0</v>
      </c>
      <c r="W188" s="129">
        <v>0</v>
      </c>
      <c r="X188" s="129">
        <v>0</v>
      </c>
      <c r="Y188" s="129">
        <v>0</v>
      </c>
      <c r="Z188" s="129">
        <v>0</v>
      </c>
      <c r="AA188" s="129">
        <v>0</v>
      </c>
      <c r="AB188" s="129">
        <v>0</v>
      </c>
      <c r="AC188" s="129">
        <v>0</v>
      </c>
      <c r="AD188" s="129">
        <v>0</v>
      </c>
      <c r="AE188" s="129">
        <v>0</v>
      </c>
      <c r="AF188" s="129">
        <v>0</v>
      </c>
      <c r="AG188" s="129">
        <v>0</v>
      </c>
      <c r="AH188" s="129">
        <v>0</v>
      </c>
      <c r="AI188" s="129">
        <v>0</v>
      </c>
      <c r="AJ188" s="129">
        <v>0</v>
      </c>
      <c r="AK188" s="129">
        <v>0</v>
      </c>
      <c r="AL188" s="129">
        <v>0</v>
      </c>
    </row>
    <row r="189" spans="1:38" x14ac:dyDescent="0.3">
      <c r="A189" s="138">
        <v>11</v>
      </c>
      <c r="B189" s="195">
        <f t="shared" si="11"/>
        <v>4.5499999999999883</v>
      </c>
      <c r="C189" s="196" t="s">
        <v>181</v>
      </c>
      <c r="D189" s="222" t="str">
        <f ca="1">CONCATENATE(OFFSET('Sheet 1_Assumptions'!$C$32,$A189,0)," - Recovered")</f>
        <v>Other - Recovered</v>
      </c>
      <c r="E189" s="71" t="s">
        <v>55</v>
      </c>
      <c r="F189" s="71"/>
      <c r="G189" s="198" t="s">
        <v>53</v>
      </c>
      <c r="H189" s="129">
        <v>0</v>
      </c>
      <c r="I189" s="129">
        <v>0</v>
      </c>
      <c r="J189" s="129">
        <v>0</v>
      </c>
      <c r="K189" s="129">
        <v>0</v>
      </c>
      <c r="L189" s="129">
        <v>0</v>
      </c>
      <c r="M189" s="129">
        <v>0</v>
      </c>
      <c r="N189" s="129">
        <v>0</v>
      </c>
      <c r="O189" s="129">
        <v>0</v>
      </c>
      <c r="P189" s="129">
        <v>0</v>
      </c>
      <c r="Q189" s="129">
        <v>0</v>
      </c>
      <c r="R189" s="129">
        <v>0</v>
      </c>
      <c r="S189" s="129">
        <v>0</v>
      </c>
      <c r="T189" s="129">
        <v>0</v>
      </c>
      <c r="U189" s="129">
        <v>0</v>
      </c>
      <c r="V189" s="129">
        <v>0</v>
      </c>
      <c r="W189" s="129">
        <v>0</v>
      </c>
      <c r="X189" s="129">
        <v>0</v>
      </c>
      <c r="Y189" s="129">
        <v>0</v>
      </c>
      <c r="Z189" s="129">
        <v>0</v>
      </c>
      <c r="AA189" s="129">
        <v>0</v>
      </c>
      <c r="AB189" s="129">
        <v>0</v>
      </c>
      <c r="AC189" s="129">
        <v>0</v>
      </c>
      <c r="AD189" s="129">
        <v>0</v>
      </c>
      <c r="AE189" s="129">
        <v>0</v>
      </c>
      <c r="AF189" s="129">
        <v>0</v>
      </c>
      <c r="AG189" s="129">
        <v>0</v>
      </c>
      <c r="AH189" s="129">
        <v>0</v>
      </c>
      <c r="AI189" s="129">
        <v>0</v>
      </c>
      <c r="AJ189" s="129">
        <v>0</v>
      </c>
      <c r="AK189" s="129">
        <v>0</v>
      </c>
      <c r="AL189" s="129">
        <v>0</v>
      </c>
    </row>
    <row r="190" spans="1:38" x14ac:dyDescent="0.3">
      <c r="A190" s="138">
        <v>12</v>
      </c>
      <c r="B190" s="195">
        <f t="shared" si="11"/>
        <v>4.5599999999999881</v>
      </c>
      <c r="C190" s="196" t="s">
        <v>182</v>
      </c>
      <c r="D190" s="222" t="str">
        <f ca="1">CONCATENATE(OFFSET('Sheet 1_Assumptions'!$C$32,$A190,0)," - Recovered")</f>
        <v>Other - Recovered</v>
      </c>
      <c r="E190" s="71" t="s">
        <v>55</v>
      </c>
      <c r="F190" s="71"/>
      <c r="G190" s="198" t="s">
        <v>53</v>
      </c>
      <c r="H190" s="129">
        <v>0</v>
      </c>
      <c r="I190" s="129">
        <v>0</v>
      </c>
      <c r="J190" s="129">
        <v>0</v>
      </c>
      <c r="K190" s="129">
        <v>0</v>
      </c>
      <c r="L190" s="129">
        <v>0</v>
      </c>
      <c r="M190" s="129">
        <v>0</v>
      </c>
      <c r="N190" s="129">
        <v>0</v>
      </c>
      <c r="O190" s="129">
        <v>0</v>
      </c>
      <c r="P190" s="129">
        <v>0</v>
      </c>
      <c r="Q190" s="129">
        <v>0</v>
      </c>
      <c r="R190" s="129">
        <v>0</v>
      </c>
      <c r="S190" s="129">
        <v>0</v>
      </c>
      <c r="T190" s="129">
        <v>0</v>
      </c>
      <c r="U190" s="129">
        <v>0</v>
      </c>
      <c r="V190" s="129">
        <v>0</v>
      </c>
      <c r="W190" s="129">
        <v>0</v>
      </c>
      <c r="X190" s="129">
        <v>0</v>
      </c>
      <c r="Y190" s="129">
        <v>0</v>
      </c>
      <c r="Z190" s="129">
        <v>0</v>
      </c>
      <c r="AA190" s="129">
        <v>0</v>
      </c>
      <c r="AB190" s="129">
        <v>0</v>
      </c>
      <c r="AC190" s="129">
        <v>0</v>
      </c>
      <c r="AD190" s="129">
        <v>0</v>
      </c>
      <c r="AE190" s="129">
        <v>0</v>
      </c>
      <c r="AF190" s="129">
        <v>0</v>
      </c>
      <c r="AG190" s="129">
        <v>0</v>
      </c>
      <c r="AH190" s="129">
        <v>0</v>
      </c>
      <c r="AI190" s="129">
        <v>0</v>
      </c>
      <c r="AJ190" s="129">
        <v>0</v>
      </c>
      <c r="AK190" s="129">
        <v>0</v>
      </c>
      <c r="AL190" s="129">
        <v>0</v>
      </c>
    </row>
    <row r="191" spans="1:38" x14ac:dyDescent="0.3">
      <c r="A191" s="138">
        <v>13</v>
      </c>
      <c r="B191" s="195">
        <f t="shared" si="11"/>
        <v>4.5699999999999878</v>
      </c>
      <c r="C191" s="196" t="s">
        <v>183</v>
      </c>
      <c r="D191" s="222" t="str">
        <f ca="1">CONCATENATE(OFFSET('Sheet 1_Assumptions'!$C$32,$A191,0)," - Recovered")</f>
        <v>Other - Recovered</v>
      </c>
      <c r="E191" s="71" t="s">
        <v>55</v>
      </c>
      <c r="F191" s="71"/>
      <c r="G191" s="198" t="s">
        <v>53</v>
      </c>
      <c r="H191" s="129">
        <v>0</v>
      </c>
      <c r="I191" s="129">
        <v>0</v>
      </c>
      <c r="J191" s="129">
        <v>0</v>
      </c>
      <c r="K191" s="129">
        <v>0</v>
      </c>
      <c r="L191" s="129">
        <v>0</v>
      </c>
      <c r="M191" s="129">
        <v>0</v>
      </c>
      <c r="N191" s="129">
        <v>0</v>
      </c>
      <c r="O191" s="129">
        <v>0</v>
      </c>
      <c r="P191" s="129">
        <v>0</v>
      </c>
      <c r="Q191" s="129">
        <v>0</v>
      </c>
      <c r="R191" s="129">
        <v>0</v>
      </c>
      <c r="S191" s="129">
        <v>0</v>
      </c>
      <c r="T191" s="129">
        <v>0</v>
      </c>
      <c r="U191" s="129">
        <v>0</v>
      </c>
      <c r="V191" s="129">
        <v>0</v>
      </c>
      <c r="W191" s="129">
        <v>0</v>
      </c>
      <c r="X191" s="129">
        <v>0</v>
      </c>
      <c r="Y191" s="129">
        <v>0</v>
      </c>
      <c r="Z191" s="129">
        <v>0</v>
      </c>
      <c r="AA191" s="129">
        <v>0</v>
      </c>
      <c r="AB191" s="129">
        <v>0</v>
      </c>
      <c r="AC191" s="129">
        <v>0</v>
      </c>
      <c r="AD191" s="129">
        <v>0</v>
      </c>
      <c r="AE191" s="129">
        <v>0</v>
      </c>
      <c r="AF191" s="129">
        <v>0</v>
      </c>
      <c r="AG191" s="129">
        <v>0</v>
      </c>
      <c r="AH191" s="129">
        <v>0</v>
      </c>
      <c r="AI191" s="129">
        <v>0</v>
      </c>
      <c r="AJ191" s="129">
        <v>0</v>
      </c>
      <c r="AK191" s="129">
        <v>0</v>
      </c>
      <c r="AL191" s="129">
        <v>0</v>
      </c>
    </row>
    <row r="192" spans="1:38" x14ac:dyDescent="0.3">
      <c r="A192" s="138">
        <v>14</v>
      </c>
      <c r="B192" s="195">
        <f t="shared" si="11"/>
        <v>4.5799999999999876</v>
      </c>
      <c r="C192" s="196" t="s">
        <v>184</v>
      </c>
      <c r="D192" s="222" t="str">
        <f ca="1">CONCATENATE(OFFSET('Sheet 1_Assumptions'!$C$32,$A192,0)," - Recovered")</f>
        <v>Other - Recovered</v>
      </c>
      <c r="E192" s="71" t="s">
        <v>55</v>
      </c>
      <c r="F192" s="71"/>
      <c r="G192" s="198" t="s">
        <v>53</v>
      </c>
      <c r="H192" s="129">
        <v>0</v>
      </c>
      <c r="I192" s="129">
        <v>0</v>
      </c>
      <c r="J192" s="129">
        <v>0</v>
      </c>
      <c r="K192" s="129">
        <v>0</v>
      </c>
      <c r="L192" s="129">
        <v>0</v>
      </c>
      <c r="M192" s="129">
        <v>0</v>
      </c>
      <c r="N192" s="129">
        <v>0</v>
      </c>
      <c r="O192" s="129">
        <v>0</v>
      </c>
      <c r="P192" s="129">
        <v>0</v>
      </c>
      <c r="Q192" s="129">
        <v>0</v>
      </c>
      <c r="R192" s="129">
        <v>0</v>
      </c>
      <c r="S192" s="129">
        <v>0</v>
      </c>
      <c r="T192" s="129">
        <v>0</v>
      </c>
      <c r="U192" s="129">
        <v>0</v>
      </c>
      <c r="V192" s="129">
        <v>0</v>
      </c>
      <c r="W192" s="129">
        <v>0</v>
      </c>
      <c r="X192" s="129">
        <v>0</v>
      </c>
      <c r="Y192" s="129">
        <v>0</v>
      </c>
      <c r="Z192" s="129">
        <v>0</v>
      </c>
      <c r="AA192" s="129">
        <v>0</v>
      </c>
      <c r="AB192" s="129">
        <v>0</v>
      </c>
      <c r="AC192" s="129">
        <v>0</v>
      </c>
      <c r="AD192" s="129">
        <v>0</v>
      </c>
      <c r="AE192" s="129">
        <v>0</v>
      </c>
      <c r="AF192" s="129">
        <v>0</v>
      </c>
      <c r="AG192" s="129">
        <v>0</v>
      </c>
      <c r="AH192" s="129">
        <v>0</v>
      </c>
      <c r="AI192" s="129">
        <v>0</v>
      </c>
      <c r="AJ192" s="129">
        <v>0</v>
      </c>
      <c r="AK192" s="129">
        <v>0</v>
      </c>
      <c r="AL192" s="129">
        <v>0</v>
      </c>
    </row>
    <row r="193" spans="1:38" x14ac:dyDescent="0.3">
      <c r="A193" s="138">
        <v>15</v>
      </c>
      <c r="B193" s="195">
        <f t="shared" si="11"/>
        <v>4.5899999999999874</v>
      </c>
      <c r="C193" s="196" t="s">
        <v>185</v>
      </c>
      <c r="D193" s="222" t="str">
        <f ca="1">CONCATENATE(OFFSET('Sheet 1_Assumptions'!$C$32,$A193,0)," - Recovered")</f>
        <v>Other - Recovered</v>
      </c>
      <c r="E193" s="71" t="s">
        <v>55</v>
      </c>
      <c r="F193" s="71"/>
      <c r="G193" s="198" t="s">
        <v>53</v>
      </c>
      <c r="H193" s="129">
        <v>0</v>
      </c>
      <c r="I193" s="129">
        <v>0</v>
      </c>
      <c r="J193" s="129">
        <v>0</v>
      </c>
      <c r="K193" s="129">
        <v>0</v>
      </c>
      <c r="L193" s="129">
        <v>0</v>
      </c>
      <c r="M193" s="129">
        <v>0</v>
      </c>
      <c r="N193" s="129">
        <v>0</v>
      </c>
      <c r="O193" s="129">
        <v>0</v>
      </c>
      <c r="P193" s="129">
        <v>0</v>
      </c>
      <c r="Q193" s="129">
        <v>0</v>
      </c>
      <c r="R193" s="129">
        <v>0</v>
      </c>
      <c r="S193" s="129">
        <v>0</v>
      </c>
      <c r="T193" s="129">
        <v>0</v>
      </c>
      <c r="U193" s="129">
        <v>0</v>
      </c>
      <c r="V193" s="129">
        <v>0</v>
      </c>
      <c r="W193" s="129">
        <v>0</v>
      </c>
      <c r="X193" s="129">
        <v>0</v>
      </c>
      <c r="Y193" s="129">
        <v>0</v>
      </c>
      <c r="Z193" s="129">
        <v>0</v>
      </c>
      <c r="AA193" s="129">
        <v>0</v>
      </c>
      <c r="AB193" s="129">
        <v>0</v>
      </c>
      <c r="AC193" s="129">
        <v>0</v>
      </c>
      <c r="AD193" s="129">
        <v>0</v>
      </c>
      <c r="AE193" s="129">
        <v>0</v>
      </c>
      <c r="AF193" s="129">
        <v>0</v>
      </c>
      <c r="AG193" s="129">
        <v>0</v>
      </c>
      <c r="AH193" s="129">
        <v>0</v>
      </c>
      <c r="AI193" s="129">
        <v>0</v>
      </c>
      <c r="AJ193" s="129">
        <v>0</v>
      </c>
      <c r="AK193" s="129">
        <v>0</v>
      </c>
      <c r="AL193" s="129">
        <v>0</v>
      </c>
    </row>
    <row r="194" spans="1:38" x14ac:dyDescent="0.3">
      <c r="A194" s="138">
        <v>16</v>
      </c>
      <c r="B194" s="195">
        <f t="shared" si="11"/>
        <v>4.5999999999999872</v>
      </c>
      <c r="C194" s="196" t="s">
        <v>186</v>
      </c>
      <c r="D194" s="222" t="str">
        <f ca="1">CONCATENATE(OFFSET('Sheet 1_Assumptions'!$C$32,$A194,0)," - Recovered")</f>
        <v>Other - Recovered</v>
      </c>
      <c r="E194" s="71" t="s">
        <v>55</v>
      </c>
      <c r="F194" s="71"/>
      <c r="G194" s="198" t="s">
        <v>53</v>
      </c>
      <c r="H194" s="129">
        <v>0</v>
      </c>
      <c r="I194" s="129">
        <v>0</v>
      </c>
      <c r="J194" s="129">
        <v>0</v>
      </c>
      <c r="K194" s="129">
        <v>0</v>
      </c>
      <c r="L194" s="129">
        <v>0</v>
      </c>
      <c r="M194" s="129">
        <v>0</v>
      </c>
      <c r="N194" s="129">
        <v>0</v>
      </c>
      <c r="O194" s="129">
        <v>0</v>
      </c>
      <c r="P194" s="129">
        <v>0</v>
      </c>
      <c r="Q194" s="129">
        <v>0</v>
      </c>
      <c r="R194" s="129">
        <v>0</v>
      </c>
      <c r="S194" s="129">
        <v>0</v>
      </c>
      <c r="T194" s="129">
        <v>0</v>
      </c>
      <c r="U194" s="129">
        <v>0</v>
      </c>
      <c r="V194" s="129">
        <v>0</v>
      </c>
      <c r="W194" s="129">
        <v>0</v>
      </c>
      <c r="X194" s="129">
        <v>0</v>
      </c>
      <c r="Y194" s="129">
        <v>0</v>
      </c>
      <c r="Z194" s="129">
        <v>0</v>
      </c>
      <c r="AA194" s="129">
        <v>0</v>
      </c>
      <c r="AB194" s="129">
        <v>0</v>
      </c>
      <c r="AC194" s="129">
        <v>0</v>
      </c>
      <c r="AD194" s="129">
        <v>0</v>
      </c>
      <c r="AE194" s="129">
        <v>0</v>
      </c>
      <c r="AF194" s="129">
        <v>0</v>
      </c>
      <c r="AG194" s="129">
        <v>0</v>
      </c>
      <c r="AH194" s="129">
        <v>0</v>
      </c>
      <c r="AI194" s="129">
        <v>0</v>
      </c>
      <c r="AJ194" s="129">
        <v>0</v>
      </c>
      <c r="AK194" s="129">
        <v>0</v>
      </c>
      <c r="AL194" s="129">
        <v>0</v>
      </c>
    </row>
    <row r="195" spans="1:38" x14ac:dyDescent="0.3">
      <c r="A195" s="138">
        <v>17</v>
      </c>
      <c r="B195" s="195">
        <f t="shared" si="11"/>
        <v>4.609999999999987</v>
      </c>
      <c r="C195" s="196" t="s">
        <v>187</v>
      </c>
      <c r="D195" s="222" t="str">
        <f ca="1">CONCATENATE(OFFSET('Sheet 1_Assumptions'!$C$32,$A195,0)," - Recovered")</f>
        <v>Other - Recovered</v>
      </c>
      <c r="E195" s="71" t="s">
        <v>55</v>
      </c>
      <c r="F195" s="71"/>
      <c r="G195" s="198" t="s">
        <v>53</v>
      </c>
      <c r="H195" s="129">
        <v>0</v>
      </c>
      <c r="I195" s="129">
        <v>0</v>
      </c>
      <c r="J195" s="129">
        <v>0</v>
      </c>
      <c r="K195" s="129">
        <v>0</v>
      </c>
      <c r="L195" s="129">
        <v>0</v>
      </c>
      <c r="M195" s="129">
        <v>0</v>
      </c>
      <c r="N195" s="129">
        <v>0</v>
      </c>
      <c r="O195" s="129">
        <v>0</v>
      </c>
      <c r="P195" s="129">
        <v>0</v>
      </c>
      <c r="Q195" s="129">
        <v>0</v>
      </c>
      <c r="R195" s="129">
        <v>0</v>
      </c>
      <c r="S195" s="129">
        <v>0</v>
      </c>
      <c r="T195" s="129">
        <v>0</v>
      </c>
      <c r="U195" s="129">
        <v>0</v>
      </c>
      <c r="V195" s="129">
        <v>0</v>
      </c>
      <c r="W195" s="129">
        <v>0</v>
      </c>
      <c r="X195" s="129">
        <v>0</v>
      </c>
      <c r="Y195" s="129">
        <v>0</v>
      </c>
      <c r="Z195" s="129">
        <v>0</v>
      </c>
      <c r="AA195" s="129">
        <v>0</v>
      </c>
      <c r="AB195" s="129">
        <v>0</v>
      </c>
      <c r="AC195" s="129">
        <v>0</v>
      </c>
      <c r="AD195" s="129">
        <v>0</v>
      </c>
      <c r="AE195" s="129">
        <v>0</v>
      </c>
      <c r="AF195" s="129">
        <v>0</v>
      </c>
      <c r="AG195" s="129">
        <v>0</v>
      </c>
      <c r="AH195" s="129">
        <v>0</v>
      </c>
      <c r="AI195" s="129">
        <v>0</v>
      </c>
      <c r="AJ195" s="129">
        <v>0</v>
      </c>
      <c r="AK195" s="129">
        <v>0</v>
      </c>
      <c r="AL195" s="129">
        <v>0</v>
      </c>
    </row>
    <row r="196" spans="1:38" x14ac:dyDescent="0.3">
      <c r="A196" s="138">
        <v>18</v>
      </c>
      <c r="B196" s="195">
        <f t="shared" si="11"/>
        <v>4.6199999999999868</v>
      </c>
      <c r="C196" s="196" t="s">
        <v>188</v>
      </c>
      <c r="D196" s="222" t="str">
        <f ca="1">CONCATENATE(OFFSET('Sheet 1_Assumptions'!$C$32,$A196,0)," - Recovered")</f>
        <v>Other - Recovered</v>
      </c>
      <c r="E196" s="71" t="s">
        <v>55</v>
      </c>
      <c r="F196" s="71"/>
      <c r="G196" s="198" t="s">
        <v>53</v>
      </c>
      <c r="H196" s="129">
        <v>0</v>
      </c>
      <c r="I196" s="129">
        <v>0</v>
      </c>
      <c r="J196" s="129">
        <v>0</v>
      </c>
      <c r="K196" s="129">
        <v>0</v>
      </c>
      <c r="L196" s="129">
        <v>0</v>
      </c>
      <c r="M196" s="129">
        <v>0</v>
      </c>
      <c r="N196" s="129">
        <v>0</v>
      </c>
      <c r="O196" s="129">
        <v>0</v>
      </c>
      <c r="P196" s="129">
        <v>0</v>
      </c>
      <c r="Q196" s="129">
        <v>0</v>
      </c>
      <c r="R196" s="129">
        <v>0</v>
      </c>
      <c r="S196" s="129">
        <v>0</v>
      </c>
      <c r="T196" s="129">
        <v>0</v>
      </c>
      <c r="U196" s="129">
        <v>0</v>
      </c>
      <c r="V196" s="129">
        <v>0</v>
      </c>
      <c r="W196" s="129">
        <v>0</v>
      </c>
      <c r="X196" s="129">
        <v>0</v>
      </c>
      <c r="Y196" s="129">
        <v>0</v>
      </c>
      <c r="Z196" s="129">
        <v>0</v>
      </c>
      <c r="AA196" s="129">
        <v>0</v>
      </c>
      <c r="AB196" s="129">
        <v>0</v>
      </c>
      <c r="AC196" s="129">
        <v>0</v>
      </c>
      <c r="AD196" s="129">
        <v>0</v>
      </c>
      <c r="AE196" s="129">
        <v>0</v>
      </c>
      <c r="AF196" s="129">
        <v>0</v>
      </c>
      <c r="AG196" s="129">
        <v>0</v>
      </c>
      <c r="AH196" s="129">
        <v>0</v>
      </c>
      <c r="AI196" s="129">
        <v>0</v>
      </c>
      <c r="AJ196" s="129">
        <v>0</v>
      </c>
      <c r="AK196" s="129">
        <v>0</v>
      </c>
      <c r="AL196" s="129">
        <v>0</v>
      </c>
    </row>
    <row r="197" spans="1:38" ht="15" thickBot="1" x14ac:dyDescent="0.35">
      <c r="A197" s="138">
        <v>19</v>
      </c>
      <c r="B197" s="195">
        <f t="shared" si="11"/>
        <v>4.6299999999999866</v>
      </c>
      <c r="C197" s="196" t="s">
        <v>189</v>
      </c>
      <c r="D197" s="228" t="str">
        <f ca="1">CONCATENATE(OFFSET('Sheet 1_Assumptions'!$C$32,$A197,0)," - Recovered")</f>
        <v>Other - Recovered</v>
      </c>
      <c r="E197" s="71" t="s">
        <v>55</v>
      </c>
      <c r="F197" s="71"/>
      <c r="G197" s="198" t="s">
        <v>53</v>
      </c>
      <c r="H197" s="129">
        <v>0</v>
      </c>
      <c r="I197" s="129">
        <v>0</v>
      </c>
      <c r="J197" s="129">
        <v>0</v>
      </c>
      <c r="K197" s="129">
        <v>0</v>
      </c>
      <c r="L197" s="129">
        <v>0</v>
      </c>
      <c r="M197" s="129">
        <v>0</v>
      </c>
      <c r="N197" s="129">
        <v>0</v>
      </c>
      <c r="O197" s="129">
        <v>0</v>
      </c>
      <c r="P197" s="129">
        <v>0</v>
      </c>
      <c r="Q197" s="129">
        <v>0</v>
      </c>
      <c r="R197" s="129">
        <v>0</v>
      </c>
      <c r="S197" s="129">
        <v>0</v>
      </c>
      <c r="T197" s="129">
        <v>0</v>
      </c>
      <c r="U197" s="129">
        <v>0</v>
      </c>
      <c r="V197" s="129">
        <v>0</v>
      </c>
      <c r="W197" s="129">
        <v>0</v>
      </c>
      <c r="X197" s="129">
        <v>0</v>
      </c>
      <c r="Y197" s="129">
        <v>0</v>
      </c>
      <c r="Z197" s="129">
        <v>0</v>
      </c>
      <c r="AA197" s="129">
        <v>0</v>
      </c>
      <c r="AB197" s="129">
        <v>0</v>
      </c>
      <c r="AC197" s="129">
        <v>0</v>
      </c>
      <c r="AD197" s="129">
        <v>0</v>
      </c>
      <c r="AE197" s="129">
        <v>0</v>
      </c>
      <c r="AF197" s="129">
        <v>0</v>
      </c>
      <c r="AG197" s="129">
        <v>0</v>
      </c>
      <c r="AH197" s="129">
        <v>0</v>
      </c>
      <c r="AI197" s="129">
        <v>0</v>
      </c>
      <c r="AJ197" s="129">
        <v>0</v>
      </c>
      <c r="AK197" s="129">
        <v>0</v>
      </c>
      <c r="AL197" s="129">
        <v>0</v>
      </c>
    </row>
    <row r="198" spans="1:38" ht="15" thickBot="1" x14ac:dyDescent="0.35">
      <c r="B198" s="232"/>
      <c r="C198" s="200" t="s">
        <v>194</v>
      </c>
      <c r="D198" s="201"/>
      <c r="E198" s="202"/>
      <c r="F198" s="230"/>
      <c r="G198" s="204"/>
      <c r="H198" s="231">
        <f>SUM(H133:H197)</f>
        <v>0</v>
      </c>
      <c r="I198" s="231">
        <f t="shared" ref="I198:AL198" si="12">SUM(I133:I197)</f>
        <v>0</v>
      </c>
      <c r="J198" s="231">
        <f t="shared" si="12"/>
        <v>0</v>
      </c>
      <c r="K198" s="231">
        <f t="shared" si="12"/>
        <v>0</v>
      </c>
      <c r="L198" s="231">
        <f t="shared" si="12"/>
        <v>0</v>
      </c>
      <c r="M198" s="231">
        <f t="shared" si="12"/>
        <v>0</v>
      </c>
      <c r="N198" s="231">
        <f t="shared" si="12"/>
        <v>0</v>
      </c>
      <c r="O198" s="231">
        <f t="shared" si="12"/>
        <v>0</v>
      </c>
      <c r="P198" s="231">
        <f t="shared" si="12"/>
        <v>0</v>
      </c>
      <c r="Q198" s="231">
        <f t="shared" si="12"/>
        <v>0</v>
      </c>
      <c r="R198" s="231">
        <f t="shared" si="12"/>
        <v>0</v>
      </c>
      <c r="S198" s="231">
        <f t="shared" si="12"/>
        <v>0</v>
      </c>
      <c r="T198" s="231">
        <f t="shared" si="12"/>
        <v>0</v>
      </c>
      <c r="U198" s="231">
        <f t="shared" si="12"/>
        <v>0</v>
      </c>
      <c r="V198" s="231">
        <f t="shared" si="12"/>
        <v>0</v>
      </c>
      <c r="W198" s="231">
        <f t="shared" si="12"/>
        <v>0</v>
      </c>
      <c r="X198" s="231">
        <f t="shared" si="12"/>
        <v>0</v>
      </c>
      <c r="Y198" s="231">
        <f t="shared" si="12"/>
        <v>0</v>
      </c>
      <c r="Z198" s="231">
        <f t="shared" si="12"/>
        <v>0</v>
      </c>
      <c r="AA198" s="231">
        <f t="shared" si="12"/>
        <v>0</v>
      </c>
      <c r="AB198" s="231">
        <f t="shared" si="12"/>
        <v>0</v>
      </c>
      <c r="AC198" s="231">
        <f t="shared" si="12"/>
        <v>0</v>
      </c>
      <c r="AD198" s="231">
        <f t="shared" si="12"/>
        <v>0</v>
      </c>
      <c r="AE198" s="231">
        <f t="shared" si="12"/>
        <v>0</v>
      </c>
      <c r="AF198" s="231">
        <f t="shared" si="12"/>
        <v>0</v>
      </c>
      <c r="AG198" s="231">
        <f t="shared" si="12"/>
        <v>0</v>
      </c>
      <c r="AH198" s="231">
        <f t="shared" si="12"/>
        <v>0</v>
      </c>
      <c r="AI198" s="231">
        <f t="shared" si="12"/>
        <v>0</v>
      </c>
      <c r="AJ198" s="231">
        <f t="shared" si="12"/>
        <v>0</v>
      </c>
      <c r="AK198" s="231">
        <f t="shared" si="12"/>
        <v>0</v>
      </c>
      <c r="AL198" s="231">
        <f t="shared" si="12"/>
        <v>0</v>
      </c>
    </row>
    <row r="199" spans="1:38" ht="15" thickBot="1" x14ac:dyDescent="0.35"/>
    <row r="200" spans="1:38" ht="15" thickBot="1" x14ac:dyDescent="0.35">
      <c r="B200" s="206"/>
      <c r="C200" s="200" t="s">
        <v>249</v>
      </c>
      <c r="D200" s="211"/>
      <c r="E200" s="211"/>
      <c r="F200" s="212"/>
      <c r="G200" s="212" t="s">
        <v>53</v>
      </c>
      <c r="H200" s="233">
        <f>SUM(H134:H153,H156:H175,H178:H197)-SUM(H64:H83,H86:H105,H108:H127)</f>
        <v>0</v>
      </c>
      <c r="I200" s="233">
        <f t="shared" ref="I200:AL200" si="13">SUM(I134:I153,I156:I175,I178:I197)-SUM(I64:I83,I86:I105,I108:I127)</f>
        <v>0</v>
      </c>
      <c r="J200" s="233">
        <f t="shared" si="13"/>
        <v>0</v>
      </c>
      <c r="K200" s="233">
        <f t="shared" si="13"/>
        <v>0</v>
      </c>
      <c r="L200" s="233">
        <f t="shared" si="13"/>
        <v>0</v>
      </c>
      <c r="M200" s="233">
        <f t="shared" si="13"/>
        <v>0</v>
      </c>
      <c r="N200" s="233">
        <f t="shared" si="13"/>
        <v>0</v>
      </c>
      <c r="O200" s="233">
        <f t="shared" si="13"/>
        <v>0</v>
      </c>
      <c r="P200" s="233">
        <f t="shared" si="13"/>
        <v>0</v>
      </c>
      <c r="Q200" s="233">
        <f t="shared" si="13"/>
        <v>0</v>
      </c>
      <c r="R200" s="233">
        <f t="shared" si="13"/>
        <v>0</v>
      </c>
      <c r="S200" s="233">
        <f t="shared" si="13"/>
        <v>0</v>
      </c>
      <c r="T200" s="233">
        <f t="shared" si="13"/>
        <v>0</v>
      </c>
      <c r="U200" s="233">
        <f t="shared" si="13"/>
        <v>0</v>
      </c>
      <c r="V200" s="233">
        <f t="shared" si="13"/>
        <v>0</v>
      </c>
      <c r="W200" s="233">
        <f t="shared" si="13"/>
        <v>0</v>
      </c>
      <c r="X200" s="233">
        <f t="shared" si="13"/>
        <v>0</v>
      </c>
      <c r="Y200" s="233">
        <f t="shared" si="13"/>
        <v>0</v>
      </c>
      <c r="Z200" s="233">
        <f t="shared" si="13"/>
        <v>0</v>
      </c>
      <c r="AA200" s="233">
        <f t="shared" si="13"/>
        <v>0</v>
      </c>
      <c r="AB200" s="233">
        <f t="shared" si="13"/>
        <v>0</v>
      </c>
      <c r="AC200" s="233">
        <f t="shared" si="13"/>
        <v>0</v>
      </c>
      <c r="AD200" s="233">
        <f t="shared" si="13"/>
        <v>0</v>
      </c>
      <c r="AE200" s="233">
        <f t="shared" si="13"/>
        <v>0</v>
      </c>
      <c r="AF200" s="233">
        <f t="shared" si="13"/>
        <v>0</v>
      </c>
      <c r="AG200" s="233">
        <f t="shared" si="13"/>
        <v>0</v>
      </c>
      <c r="AH200" s="233">
        <f t="shared" si="13"/>
        <v>0</v>
      </c>
      <c r="AI200" s="233">
        <f t="shared" si="13"/>
        <v>0</v>
      </c>
      <c r="AJ200" s="233">
        <f t="shared" si="13"/>
        <v>0</v>
      </c>
      <c r="AK200" s="233">
        <f t="shared" si="13"/>
        <v>0</v>
      </c>
      <c r="AL200" s="233">
        <f t="shared" si="13"/>
        <v>0</v>
      </c>
    </row>
  </sheetData>
  <sheetProtection algorithmName="SHA-512" hashValue="eGIVzaH4adGqPWi30GuTxHZgpNeNfdUdLefqJB4N4WFYS9NAC3otvPAqvIfakHwVdrQhZFtRw470W+3sYYSIBg==" saltValue="Oi6CcA5NeFRSrien1OM12Q==" spinCount="100000" sheet="1" objects="1" scenarios="1" formatCells="0" formatColumns="0" formatRows="0"/>
  <mergeCells count="3">
    <mergeCell ref="B4:E4"/>
    <mergeCell ref="G4:K4"/>
    <mergeCell ref="L4:M4"/>
  </mergeCells>
  <phoneticPr fontId="24" type="noConversion"/>
  <conditionalFormatting sqref="L4:M4">
    <cfRule type="containsText" dxfId="28" priority="18" operator="containsText" text="error">
      <formula>NOT(ISERROR(SEARCH("error",L4)))</formula>
    </cfRule>
  </conditionalFormatting>
  <conditionalFormatting sqref="H9:AL28">
    <cfRule type="expression" dxfId="27" priority="8">
      <formula>H$2&gt;analysis_period</formula>
    </cfRule>
  </conditionalFormatting>
  <conditionalFormatting sqref="H34:AL53">
    <cfRule type="expression" dxfId="26" priority="7">
      <formula>H$2&gt;analysis_period</formula>
    </cfRule>
  </conditionalFormatting>
  <conditionalFormatting sqref="H63:AL83">
    <cfRule type="expression" dxfId="25" priority="6">
      <formula>H$2&gt;analysis_period</formula>
    </cfRule>
  </conditionalFormatting>
  <conditionalFormatting sqref="H85:AL105">
    <cfRule type="expression" dxfId="24" priority="5">
      <formula>H$2&gt;analysis_period</formula>
    </cfRule>
  </conditionalFormatting>
  <conditionalFormatting sqref="H107:AL127">
    <cfRule type="expression" dxfId="23" priority="4">
      <formula>H$2&gt;analysis_period</formula>
    </cfRule>
  </conditionalFormatting>
  <conditionalFormatting sqref="H133:AL153">
    <cfRule type="expression" dxfId="22" priority="3">
      <formula>H$2&gt;analysis_period</formula>
    </cfRule>
  </conditionalFormatting>
  <conditionalFormatting sqref="H155:AL175">
    <cfRule type="expression" dxfId="21" priority="2">
      <formula>H$2&gt;analysis_period</formula>
    </cfRule>
  </conditionalFormatting>
  <conditionalFormatting sqref="H177:AL197">
    <cfRule type="expression" dxfId="20" priority="1">
      <formula>H$2&gt;analysis_period</formula>
    </cfRule>
  </conditionalFormatting>
  <pageMargins left="0.7" right="0.7" top="0.75" bottom="0.75" header="0.3" footer="0.3"/>
  <ignoredErrors>
    <ignoredError sqref="H200:AL20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D5F4-D2DC-41D2-8EA2-C13C1207DE60}">
  <sheetPr>
    <tabColor rgb="FFD97511"/>
  </sheetPr>
  <dimension ref="A1:AN152"/>
  <sheetViews>
    <sheetView workbookViewId="0">
      <selection activeCell="E13" sqref="E13"/>
    </sheetView>
  </sheetViews>
  <sheetFormatPr defaultColWidth="9.109375" defaultRowHeight="14.4" x14ac:dyDescent="0.3"/>
  <cols>
    <col min="1" max="2" width="9.109375" style="138"/>
    <col min="3" max="3" width="57.6640625" style="138" customWidth="1"/>
    <col min="4" max="4" width="78.44140625" style="279" customWidth="1"/>
    <col min="5" max="5" width="9.109375" style="244"/>
    <col min="6" max="6" width="17.33203125" style="244" customWidth="1"/>
    <col min="7" max="37" width="12.5546875" style="244" customWidth="1"/>
    <col min="38" max="16384" width="9.109375" style="138"/>
  </cols>
  <sheetData>
    <row r="1" spans="1:38" s="239" customFormat="1" ht="23.4" x14ac:dyDescent="0.45">
      <c r="A1" s="234" t="s">
        <v>98</v>
      </c>
      <c r="B1" s="235"/>
      <c r="C1" s="235"/>
      <c r="D1" s="236" t="s">
        <v>19</v>
      </c>
      <c r="E1" s="237"/>
      <c r="F1" s="238" t="s">
        <v>99</v>
      </c>
      <c r="G1" s="188" t="s">
        <v>20</v>
      </c>
      <c r="H1" s="188" t="s">
        <v>21</v>
      </c>
      <c r="I1" s="188" t="s">
        <v>22</v>
      </c>
      <c r="J1" s="188" t="s">
        <v>23</v>
      </c>
      <c r="K1" s="188" t="s">
        <v>24</v>
      </c>
      <c r="L1" s="188" t="s">
        <v>25</v>
      </c>
      <c r="M1" s="188" t="s">
        <v>26</v>
      </c>
      <c r="N1" s="188" t="s">
        <v>27</v>
      </c>
      <c r="O1" s="188" t="s">
        <v>28</v>
      </c>
      <c r="P1" s="188" t="s">
        <v>29</v>
      </c>
      <c r="Q1" s="188" t="s">
        <v>30</v>
      </c>
      <c r="R1" s="188" t="s">
        <v>31</v>
      </c>
      <c r="S1" s="188" t="s">
        <v>32</v>
      </c>
      <c r="T1" s="188" t="s">
        <v>33</v>
      </c>
      <c r="U1" s="188" t="s">
        <v>34</v>
      </c>
      <c r="V1" s="188" t="s">
        <v>35</v>
      </c>
      <c r="W1" s="188" t="s">
        <v>36</v>
      </c>
      <c r="X1" s="188" t="s">
        <v>37</v>
      </c>
      <c r="Y1" s="188" t="s">
        <v>38</v>
      </c>
      <c r="Z1" s="188" t="s">
        <v>39</v>
      </c>
      <c r="AA1" s="188" t="s">
        <v>40</v>
      </c>
      <c r="AB1" s="188" t="s">
        <v>41</v>
      </c>
      <c r="AC1" s="188" t="s">
        <v>42</v>
      </c>
      <c r="AD1" s="188" t="s">
        <v>43</v>
      </c>
      <c r="AE1" s="188" t="s">
        <v>44</v>
      </c>
      <c r="AF1" s="188" t="s">
        <v>45</v>
      </c>
      <c r="AG1" s="188" t="s">
        <v>46</v>
      </c>
      <c r="AH1" s="188" t="s">
        <v>47</v>
      </c>
      <c r="AI1" s="188" t="s">
        <v>48</v>
      </c>
      <c r="AJ1" s="188" t="s">
        <v>49</v>
      </c>
      <c r="AK1" s="188" t="s">
        <v>84</v>
      </c>
    </row>
    <row r="2" spans="1:38" ht="15.6" x14ac:dyDescent="0.3">
      <c r="A2" s="240"/>
      <c r="B2" s="154"/>
      <c r="C2" s="154"/>
      <c r="D2" s="241"/>
      <c r="E2" s="242"/>
      <c r="F2" s="243"/>
      <c r="G2" s="244">
        <v>0</v>
      </c>
      <c r="H2" s="244">
        <v>1</v>
      </c>
      <c r="I2" s="244">
        <v>2</v>
      </c>
      <c r="J2" s="244">
        <v>3</v>
      </c>
      <c r="K2" s="244">
        <v>4</v>
      </c>
      <c r="L2" s="244">
        <v>5</v>
      </c>
      <c r="M2" s="244">
        <v>6</v>
      </c>
      <c r="N2" s="244">
        <v>7</v>
      </c>
      <c r="O2" s="244">
        <v>8</v>
      </c>
      <c r="P2" s="244">
        <v>9</v>
      </c>
      <c r="Q2" s="244">
        <v>10</v>
      </c>
      <c r="R2" s="244">
        <v>11</v>
      </c>
      <c r="S2" s="244">
        <v>12</v>
      </c>
      <c r="T2" s="244">
        <v>13</v>
      </c>
      <c r="U2" s="244">
        <v>14</v>
      </c>
      <c r="V2" s="244">
        <v>15</v>
      </c>
      <c r="W2" s="244">
        <v>16</v>
      </c>
      <c r="X2" s="244">
        <v>17</v>
      </c>
      <c r="Y2" s="244">
        <v>18</v>
      </c>
      <c r="Z2" s="244">
        <v>19</v>
      </c>
      <c r="AA2" s="244">
        <v>20</v>
      </c>
      <c r="AB2" s="244">
        <v>21</v>
      </c>
      <c r="AC2" s="244">
        <v>22</v>
      </c>
      <c r="AD2" s="244">
        <v>23</v>
      </c>
      <c r="AE2" s="244">
        <v>24</v>
      </c>
      <c r="AF2" s="244">
        <v>25</v>
      </c>
      <c r="AG2" s="244">
        <v>26</v>
      </c>
      <c r="AH2" s="244">
        <v>27</v>
      </c>
      <c r="AI2" s="244">
        <v>28</v>
      </c>
      <c r="AJ2" s="244">
        <v>29</v>
      </c>
      <c r="AK2" s="244">
        <v>30</v>
      </c>
    </row>
    <row r="3" spans="1:38" s="167" customFormat="1" ht="14.4" customHeight="1" x14ac:dyDescent="0.3">
      <c r="A3" s="245"/>
      <c r="D3" s="246"/>
      <c r="E3" s="247"/>
      <c r="F3" s="248"/>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38" s="167" customFormat="1" ht="115.2" customHeight="1" x14ac:dyDescent="0.3">
      <c r="A4" s="359" t="s">
        <v>244</v>
      </c>
      <c r="B4" s="359"/>
      <c r="C4" s="359"/>
      <c r="D4" s="359"/>
      <c r="E4" s="247"/>
      <c r="F4" s="248"/>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row>
    <row r="5" spans="1:38" s="167" customFormat="1" ht="14.4" customHeight="1" thickBot="1" x14ac:dyDescent="0.35">
      <c r="A5" s="245"/>
      <c r="D5" s="246"/>
      <c r="E5" s="247"/>
      <c r="F5" s="248"/>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38" ht="24" thickBot="1" x14ac:dyDescent="0.35">
      <c r="A6" s="249" t="s">
        <v>214</v>
      </c>
      <c r="B6" s="250"/>
      <c r="C6" s="250"/>
      <c r="D6" s="251"/>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3"/>
    </row>
    <row r="7" spans="1:38" s="189" customFormat="1" ht="14.4" customHeight="1" x14ac:dyDescent="0.3">
      <c r="B7" s="183"/>
      <c r="C7" s="184"/>
      <c r="D7" s="184"/>
      <c r="E7" s="185"/>
      <c r="F7" s="186"/>
      <c r="G7" s="188" t="s">
        <v>20</v>
      </c>
      <c r="H7" s="188" t="s">
        <v>21</v>
      </c>
      <c r="I7" s="188" t="s">
        <v>22</v>
      </c>
      <c r="J7" s="188" t="s">
        <v>23</v>
      </c>
      <c r="K7" s="188" t="s">
        <v>24</v>
      </c>
      <c r="L7" s="188" t="s">
        <v>25</v>
      </c>
      <c r="M7" s="188" t="s">
        <v>26</v>
      </c>
      <c r="N7" s="188" t="s">
        <v>27</v>
      </c>
      <c r="O7" s="188" t="s">
        <v>28</v>
      </c>
      <c r="P7" s="188" t="s">
        <v>29</v>
      </c>
      <c r="Q7" s="188" t="s">
        <v>30</v>
      </c>
      <c r="R7" s="188" t="s">
        <v>31</v>
      </c>
      <c r="S7" s="188" t="s">
        <v>32</v>
      </c>
      <c r="T7" s="188" t="s">
        <v>33</v>
      </c>
      <c r="U7" s="188" t="s">
        <v>34</v>
      </c>
      <c r="V7" s="188" t="s">
        <v>35</v>
      </c>
      <c r="W7" s="188" t="s">
        <v>36</v>
      </c>
      <c r="X7" s="188" t="s">
        <v>37</v>
      </c>
      <c r="Y7" s="188" t="s">
        <v>38</v>
      </c>
      <c r="Z7" s="188" t="s">
        <v>39</v>
      </c>
      <c r="AA7" s="188" t="s">
        <v>40</v>
      </c>
      <c r="AB7" s="188" t="s">
        <v>41</v>
      </c>
      <c r="AC7" s="188" t="s">
        <v>42</v>
      </c>
      <c r="AD7" s="188" t="s">
        <v>43</v>
      </c>
      <c r="AE7" s="188" t="s">
        <v>44</v>
      </c>
      <c r="AF7" s="188" t="s">
        <v>45</v>
      </c>
      <c r="AG7" s="188" t="s">
        <v>46</v>
      </c>
      <c r="AH7" s="188" t="s">
        <v>47</v>
      </c>
      <c r="AI7" s="188" t="s">
        <v>48</v>
      </c>
      <c r="AJ7" s="188" t="s">
        <v>49</v>
      </c>
      <c r="AK7" s="188" t="s">
        <v>84</v>
      </c>
      <c r="AL7" s="188"/>
    </row>
    <row r="8" spans="1:38" s="239" customFormat="1" x14ac:dyDescent="0.3">
      <c r="A8" s="254">
        <v>5</v>
      </c>
      <c r="B8" s="362" t="s">
        <v>236</v>
      </c>
      <c r="C8" s="362"/>
      <c r="D8" s="255"/>
      <c r="E8" s="256"/>
      <c r="F8" s="257"/>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row>
    <row r="9" spans="1:38" x14ac:dyDescent="0.3">
      <c r="A9" s="259">
        <f>A8+0.01</f>
        <v>5.01</v>
      </c>
      <c r="B9" s="106" t="s">
        <v>120</v>
      </c>
      <c r="D9" s="75" t="s">
        <v>55</v>
      </c>
      <c r="E9" s="244" t="s">
        <v>100</v>
      </c>
      <c r="F9" s="260">
        <f>SUM(G9:AK9)</f>
        <v>0</v>
      </c>
      <c r="G9" s="131">
        <v>0</v>
      </c>
      <c r="H9" s="131">
        <v>0</v>
      </c>
      <c r="I9" s="131">
        <v>0</v>
      </c>
      <c r="J9" s="131">
        <v>0</v>
      </c>
      <c r="K9" s="131">
        <v>0</v>
      </c>
      <c r="L9" s="131">
        <v>0</v>
      </c>
      <c r="M9" s="131">
        <v>0</v>
      </c>
      <c r="N9" s="131">
        <v>0</v>
      </c>
      <c r="O9" s="131">
        <v>0</v>
      </c>
      <c r="P9" s="131">
        <v>0</v>
      </c>
      <c r="Q9" s="131">
        <v>0</v>
      </c>
      <c r="R9" s="131">
        <v>0</v>
      </c>
      <c r="S9" s="131">
        <v>0</v>
      </c>
      <c r="T9" s="131">
        <v>0</v>
      </c>
      <c r="U9" s="131">
        <v>0</v>
      </c>
      <c r="V9" s="131">
        <v>0</v>
      </c>
      <c r="W9" s="131">
        <v>0</v>
      </c>
      <c r="X9" s="131">
        <v>0</v>
      </c>
      <c r="Y9" s="131">
        <v>0</v>
      </c>
      <c r="Z9" s="131">
        <v>0</v>
      </c>
      <c r="AA9" s="131">
        <v>0</v>
      </c>
      <c r="AB9" s="131">
        <v>0</v>
      </c>
      <c r="AC9" s="131">
        <v>0</v>
      </c>
      <c r="AD9" s="131">
        <v>0</v>
      </c>
      <c r="AE9" s="131">
        <v>0</v>
      </c>
      <c r="AF9" s="131">
        <v>0</v>
      </c>
      <c r="AG9" s="131">
        <v>0</v>
      </c>
      <c r="AH9" s="131">
        <v>0</v>
      </c>
      <c r="AI9" s="131">
        <v>0</v>
      </c>
      <c r="AJ9" s="131">
        <v>0</v>
      </c>
      <c r="AK9" s="131">
        <v>0</v>
      </c>
    </row>
    <row r="10" spans="1:38" x14ac:dyDescent="0.3">
      <c r="A10" s="259">
        <f t="shared" ref="A10:A28" si="0">A9+0.01</f>
        <v>5.0199999999999996</v>
      </c>
      <c r="B10" s="106" t="s">
        <v>121</v>
      </c>
      <c r="D10" s="75" t="s">
        <v>55</v>
      </c>
      <c r="E10" s="244" t="s">
        <v>100</v>
      </c>
      <c r="F10" s="260">
        <f t="shared" ref="F10:F13" si="1">SUM(G10:AK10)</f>
        <v>0</v>
      </c>
      <c r="G10" s="131">
        <v>0</v>
      </c>
      <c r="H10" s="131">
        <v>0</v>
      </c>
      <c r="I10" s="131">
        <v>0</v>
      </c>
      <c r="J10" s="131">
        <v>0</v>
      </c>
      <c r="K10" s="131">
        <v>0</v>
      </c>
      <c r="L10" s="131">
        <v>0</v>
      </c>
      <c r="M10" s="131">
        <v>0</v>
      </c>
      <c r="N10" s="131">
        <v>0</v>
      </c>
      <c r="O10" s="131">
        <v>0</v>
      </c>
      <c r="P10" s="131">
        <v>0</v>
      </c>
      <c r="Q10" s="131">
        <v>0</v>
      </c>
      <c r="R10" s="131">
        <v>0</v>
      </c>
      <c r="S10" s="131">
        <v>0</v>
      </c>
      <c r="T10" s="131">
        <v>0</v>
      </c>
      <c r="U10" s="131">
        <v>0</v>
      </c>
      <c r="V10" s="131">
        <v>0</v>
      </c>
      <c r="W10" s="131">
        <v>0</v>
      </c>
      <c r="X10" s="131">
        <v>0</v>
      </c>
      <c r="Y10" s="131">
        <v>0</v>
      </c>
      <c r="Z10" s="131">
        <v>0</v>
      </c>
      <c r="AA10" s="131">
        <v>0</v>
      </c>
      <c r="AB10" s="131">
        <v>0</v>
      </c>
      <c r="AC10" s="131">
        <v>0</v>
      </c>
      <c r="AD10" s="131">
        <v>0</v>
      </c>
      <c r="AE10" s="131">
        <v>0</v>
      </c>
      <c r="AF10" s="131">
        <v>0</v>
      </c>
      <c r="AG10" s="131">
        <v>0</v>
      </c>
      <c r="AH10" s="131">
        <v>0</v>
      </c>
      <c r="AI10" s="131">
        <v>0</v>
      </c>
      <c r="AJ10" s="131">
        <v>0</v>
      </c>
      <c r="AK10" s="131">
        <v>0</v>
      </c>
    </row>
    <row r="11" spans="1:38" x14ac:dyDescent="0.3">
      <c r="A11" s="259">
        <f t="shared" si="0"/>
        <v>5.0299999999999994</v>
      </c>
      <c r="B11" s="106" t="s">
        <v>122</v>
      </c>
      <c r="D11" s="75" t="s">
        <v>55</v>
      </c>
      <c r="E11" s="244" t="s">
        <v>100</v>
      </c>
      <c r="F11" s="260">
        <f t="shared" si="1"/>
        <v>0</v>
      </c>
      <c r="G11" s="131">
        <v>0</v>
      </c>
      <c r="H11" s="131">
        <v>0</v>
      </c>
      <c r="I11" s="131">
        <v>0</v>
      </c>
      <c r="J11" s="131">
        <v>0</v>
      </c>
      <c r="K11" s="131">
        <v>0</v>
      </c>
      <c r="L11" s="131">
        <v>0</v>
      </c>
      <c r="M11" s="131">
        <v>0</v>
      </c>
      <c r="N11" s="131">
        <v>0</v>
      </c>
      <c r="O11" s="131">
        <v>0</v>
      </c>
      <c r="P11" s="131">
        <v>0</v>
      </c>
      <c r="Q11" s="131">
        <v>0</v>
      </c>
      <c r="R11" s="131">
        <v>0</v>
      </c>
      <c r="S11" s="131">
        <v>0</v>
      </c>
      <c r="T11" s="131">
        <v>0</v>
      </c>
      <c r="U11" s="131">
        <v>0</v>
      </c>
      <c r="V11" s="131">
        <v>0</v>
      </c>
      <c r="W11" s="131">
        <v>0</v>
      </c>
      <c r="X11" s="131">
        <v>0</v>
      </c>
      <c r="Y11" s="131">
        <v>0</v>
      </c>
      <c r="Z11" s="131">
        <v>0</v>
      </c>
      <c r="AA11" s="131">
        <v>0</v>
      </c>
      <c r="AB11" s="131">
        <v>0</v>
      </c>
      <c r="AC11" s="131">
        <v>0</v>
      </c>
      <c r="AD11" s="131">
        <v>0</v>
      </c>
      <c r="AE11" s="131">
        <v>0</v>
      </c>
      <c r="AF11" s="131">
        <v>0</v>
      </c>
      <c r="AG11" s="131">
        <v>0</v>
      </c>
      <c r="AH11" s="131">
        <v>0</v>
      </c>
      <c r="AI11" s="131">
        <v>0</v>
      </c>
      <c r="AJ11" s="131">
        <v>0</v>
      </c>
      <c r="AK11" s="131">
        <v>0</v>
      </c>
    </row>
    <row r="12" spans="1:38" x14ac:dyDescent="0.3">
      <c r="A12" s="259">
        <f t="shared" si="0"/>
        <v>5.0399999999999991</v>
      </c>
      <c r="B12" s="106" t="s">
        <v>118</v>
      </c>
      <c r="D12" s="75" t="s">
        <v>55</v>
      </c>
      <c r="E12" s="244" t="s">
        <v>100</v>
      </c>
      <c r="F12" s="260">
        <f t="shared" si="1"/>
        <v>0</v>
      </c>
      <c r="G12" s="131">
        <v>0</v>
      </c>
      <c r="H12" s="131">
        <v>0</v>
      </c>
      <c r="I12" s="131">
        <v>0</v>
      </c>
      <c r="J12" s="131">
        <v>0</v>
      </c>
      <c r="K12" s="131">
        <v>0</v>
      </c>
      <c r="L12" s="131">
        <v>0</v>
      </c>
      <c r="M12" s="131">
        <v>0</v>
      </c>
      <c r="N12" s="131">
        <v>0</v>
      </c>
      <c r="O12" s="131">
        <v>0</v>
      </c>
      <c r="P12" s="131">
        <v>0</v>
      </c>
      <c r="Q12" s="131">
        <v>0</v>
      </c>
      <c r="R12" s="131">
        <v>0</v>
      </c>
      <c r="S12" s="131">
        <v>0</v>
      </c>
      <c r="T12" s="131">
        <v>0</v>
      </c>
      <c r="U12" s="131">
        <v>0</v>
      </c>
      <c r="V12" s="131">
        <v>0</v>
      </c>
      <c r="W12" s="131">
        <v>0</v>
      </c>
      <c r="X12" s="131">
        <v>0</v>
      </c>
      <c r="Y12" s="131">
        <v>0</v>
      </c>
      <c r="Z12" s="131">
        <v>0</v>
      </c>
      <c r="AA12" s="131">
        <v>0</v>
      </c>
      <c r="AB12" s="131">
        <v>0</v>
      </c>
      <c r="AC12" s="131">
        <v>0</v>
      </c>
      <c r="AD12" s="131">
        <v>0</v>
      </c>
      <c r="AE12" s="131">
        <v>0</v>
      </c>
      <c r="AF12" s="131">
        <v>0</v>
      </c>
      <c r="AG12" s="131">
        <v>0</v>
      </c>
      <c r="AH12" s="131">
        <v>0</v>
      </c>
      <c r="AI12" s="131">
        <v>0</v>
      </c>
      <c r="AJ12" s="131">
        <v>0</v>
      </c>
      <c r="AK12" s="131">
        <v>0</v>
      </c>
    </row>
    <row r="13" spans="1:38" x14ac:dyDescent="0.3">
      <c r="A13" s="259">
        <f t="shared" si="0"/>
        <v>5.0499999999999989</v>
      </c>
      <c r="B13" s="106" t="s">
        <v>119</v>
      </c>
      <c r="D13" s="75" t="s">
        <v>55</v>
      </c>
      <c r="E13" s="244" t="s">
        <v>100</v>
      </c>
      <c r="F13" s="260">
        <f t="shared" si="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row>
    <row r="14" spans="1:38" x14ac:dyDescent="0.3">
      <c r="A14" s="259">
        <f t="shared" si="0"/>
        <v>5.0599999999999987</v>
      </c>
      <c r="B14" s="106" t="s">
        <v>125</v>
      </c>
      <c r="D14" s="75" t="s">
        <v>55</v>
      </c>
      <c r="E14" s="244" t="s">
        <v>100</v>
      </c>
      <c r="F14" s="260">
        <f t="shared" ref="F14:F26" si="2">SUM(G14:AK14)</f>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131">
        <v>0</v>
      </c>
      <c r="X14" s="131">
        <v>0</v>
      </c>
      <c r="Y14" s="131">
        <v>0</v>
      </c>
      <c r="Z14" s="131">
        <v>0</v>
      </c>
      <c r="AA14" s="131">
        <v>0</v>
      </c>
      <c r="AB14" s="131">
        <v>0</v>
      </c>
      <c r="AC14" s="131">
        <v>0</v>
      </c>
      <c r="AD14" s="131">
        <v>0</v>
      </c>
      <c r="AE14" s="131">
        <v>0</v>
      </c>
      <c r="AF14" s="131">
        <v>0</v>
      </c>
      <c r="AG14" s="131">
        <v>0</v>
      </c>
      <c r="AH14" s="131">
        <v>0</v>
      </c>
      <c r="AI14" s="131">
        <v>0</v>
      </c>
      <c r="AJ14" s="131">
        <v>0</v>
      </c>
      <c r="AK14" s="131">
        <v>0</v>
      </c>
    </row>
    <row r="15" spans="1:38" x14ac:dyDescent="0.3">
      <c r="A15" s="259">
        <f t="shared" si="0"/>
        <v>5.0699999999999985</v>
      </c>
      <c r="B15" s="106" t="s">
        <v>101</v>
      </c>
      <c r="D15" s="75" t="s">
        <v>55</v>
      </c>
      <c r="E15" s="244" t="s">
        <v>100</v>
      </c>
      <c r="F15" s="260">
        <f t="shared" si="2"/>
        <v>0</v>
      </c>
      <c r="G15" s="131">
        <v>0</v>
      </c>
      <c r="H15" s="131">
        <v>0</v>
      </c>
      <c r="I15" s="131">
        <v>0</v>
      </c>
      <c r="J15" s="131">
        <v>0</v>
      </c>
      <c r="K15" s="131">
        <v>0</v>
      </c>
      <c r="L15" s="131">
        <v>0</v>
      </c>
      <c r="M15" s="131">
        <v>0</v>
      </c>
      <c r="N15" s="131">
        <v>0</v>
      </c>
      <c r="O15" s="131">
        <v>0</v>
      </c>
      <c r="P15" s="131">
        <v>0</v>
      </c>
      <c r="Q15" s="131">
        <v>0</v>
      </c>
      <c r="R15" s="131">
        <v>0</v>
      </c>
      <c r="S15" s="131">
        <v>0</v>
      </c>
      <c r="T15" s="131">
        <v>0</v>
      </c>
      <c r="U15" s="131">
        <v>0</v>
      </c>
      <c r="V15" s="131">
        <v>0</v>
      </c>
      <c r="W15" s="131">
        <v>0</v>
      </c>
      <c r="X15" s="131">
        <v>0</v>
      </c>
      <c r="Y15" s="131">
        <v>0</v>
      </c>
      <c r="Z15" s="131">
        <v>0</v>
      </c>
      <c r="AA15" s="131">
        <v>0</v>
      </c>
      <c r="AB15" s="131">
        <v>0</v>
      </c>
      <c r="AC15" s="131">
        <v>0</v>
      </c>
      <c r="AD15" s="131">
        <v>0</v>
      </c>
      <c r="AE15" s="131">
        <v>0</v>
      </c>
      <c r="AF15" s="131">
        <v>0</v>
      </c>
      <c r="AG15" s="131">
        <v>0</v>
      </c>
      <c r="AH15" s="131">
        <v>0</v>
      </c>
      <c r="AI15" s="131">
        <v>0</v>
      </c>
      <c r="AJ15" s="131">
        <v>0</v>
      </c>
      <c r="AK15" s="131">
        <v>0</v>
      </c>
    </row>
    <row r="16" spans="1:38" x14ac:dyDescent="0.3">
      <c r="A16" s="259">
        <f t="shared" si="0"/>
        <v>5.0799999999999983</v>
      </c>
      <c r="B16" s="106" t="s">
        <v>102</v>
      </c>
      <c r="D16" s="75" t="s">
        <v>55</v>
      </c>
      <c r="E16" s="244" t="s">
        <v>100</v>
      </c>
      <c r="F16" s="260">
        <f t="shared" si="2"/>
        <v>0</v>
      </c>
      <c r="G16" s="131">
        <v>0</v>
      </c>
      <c r="H16" s="131">
        <v>0</v>
      </c>
      <c r="I16" s="131">
        <v>0</v>
      </c>
      <c r="J16" s="131">
        <v>0</v>
      </c>
      <c r="K16" s="131">
        <v>0</v>
      </c>
      <c r="L16" s="131">
        <v>0</v>
      </c>
      <c r="M16" s="131">
        <v>0</v>
      </c>
      <c r="N16" s="131">
        <v>0</v>
      </c>
      <c r="O16" s="131">
        <v>0</v>
      </c>
      <c r="P16" s="131">
        <v>0</v>
      </c>
      <c r="Q16" s="131">
        <v>0</v>
      </c>
      <c r="R16" s="131">
        <v>0</v>
      </c>
      <c r="S16" s="131">
        <v>0</v>
      </c>
      <c r="T16" s="131">
        <v>0</v>
      </c>
      <c r="U16" s="131">
        <v>0</v>
      </c>
      <c r="V16" s="131">
        <v>0</v>
      </c>
      <c r="W16" s="131">
        <v>0</v>
      </c>
      <c r="X16" s="131">
        <v>0</v>
      </c>
      <c r="Y16" s="131">
        <v>0</v>
      </c>
      <c r="Z16" s="131">
        <v>0</v>
      </c>
      <c r="AA16" s="131">
        <v>0</v>
      </c>
      <c r="AB16" s="131">
        <v>0</v>
      </c>
      <c r="AC16" s="131">
        <v>0</v>
      </c>
      <c r="AD16" s="131">
        <v>0</v>
      </c>
      <c r="AE16" s="131">
        <v>0</v>
      </c>
      <c r="AF16" s="131">
        <v>0</v>
      </c>
      <c r="AG16" s="131">
        <v>0</v>
      </c>
      <c r="AH16" s="131">
        <v>0</v>
      </c>
      <c r="AI16" s="131">
        <v>0</v>
      </c>
      <c r="AJ16" s="131">
        <v>0</v>
      </c>
      <c r="AK16" s="131">
        <v>0</v>
      </c>
    </row>
    <row r="17" spans="1:37" x14ac:dyDescent="0.3">
      <c r="A17" s="259">
        <f t="shared" si="0"/>
        <v>5.0899999999999981</v>
      </c>
      <c r="B17" s="103" t="s">
        <v>91</v>
      </c>
      <c r="C17" s="104"/>
      <c r="D17" s="75" t="s">
        <v>55</v>
      </c>
      <c r="E17" s="244" t="s">
        <v>100</v>
      </c>
      <c r="F17" s="260">
        <f t="shared" si="2"/>
        <v>0</v>
      </c>
      <c r="G17" s="131">
        <v>0</v>
      </c>
      <c r="H17" s="131">
        <v>0</v>
      </c>
      <c r="I17" s="131">
        <v>0</v>
      </c>
      <c r="J17" s="131">
        <v>0</v>
      </c>
      <c r="K17" s="131">
        <v>0</v>
      </c>
      <c r="L17" s="131">
        <v>0</v>
      </c>
      <c r="M17" s="131">
        <v>0</v>
      </c>
      <c r="N17" s="131">
        <v>0</v>
      </c>
      <c r="O17" s="131">
        <v>0</v>
      </c>
      <c r="P17" s="131">
        <v>0</v>
      </c>
      <c r="Q17" s="131">
        <v>0</v>
      </c>
      <c r="R17" s="131">
        <v>0</v>
      </c>
      <c r="S17" s="131">
        <v>0</v>
      </c>
      <c r="T17" s="131">
        <v>0</v>
      </c>
      <c r="U17" s="131">
        <v>0</v>
      </c>
      <c r="V17" s="131">
        <v>0</v>
      </c>
      <c r="W17" s="131">
        <v>0</v>
      </c>
      <c r="X17" s="131">
        <v>0</v>
      </c>
      <c r="Y17" s="131">
        <v>0</v>
      </c>
      <c r="Z17" s="131">
        <v>0</v>
      </c>
      <c r="AA17" s="131">
        <v>0</v>
      </c>
      <c r="AB17" s="131">
        <v>0</v>
      </c>
      <c r="AC17" s="131">
        <v>0</v>
      </c>
      <c r="AD17" s="131">
        <v>0</v>
      </c>
      <c r="AE17" s="131">
        <v>0</v>
      </c>
      <c r="AF17" s="131">
        <v>0</v>
      </c>
      <c r="AG17" s="131">
        <v>0</v>
      </c>
      <c r="AH17" s="131">
        <v>0</v>
      </c>
      <c r="AI17" s="131">
        <v>0</v>
      </c>
      <c r="AJ17" s="131">
        <v>0</v>
      </c>
      <c r="AK17" s="131">
        <v>0</v>
      </c>
    </row>
    <row r="18" spans="1:37" x14ac:dyDescent="0.3">
      <c r="A18" s="259">
        <f t="shared" si="0"/>
        <v>5.0999999999999979</v>
      </c>
      <c r="B18" s="103" t="s">
        <v>91</v>
      </c>
      <c r="C18" s="104"/>
      <c r="D18" s="75" t="s">
        <v>55</v>
      </c>
      <c r="E18" s="244" t="s">
        <v>100</v>
      </c>
      <c r="F18" s="260">
        <f t="shared" si="2"/>
        <v>0</v>
      </c>
      <c r="G18" s="131">
        <v>0</v>
      </c>
      <c r="H18" s="131">
        <v>0</v>
      </c>
      <c r="I18" s="131">
        <v>0</v>
      </c>
      <c r="J18" s="131">
        <v>0</v>
      </c>
      <c r="K18" s="131">
        <v>0</v>
      </c>
      <c r="L18" s="131">
        <v>0</v>
      </c>
      <c r="M18" s="131">
        <v>0</v>
      </c>
      <c r="N18" s="131">
        <v>0</v>
      </c>
      <c r="O18" s="131">
        <v>0</v>
      </c>
      <c r="P18" s="131">
        <v>0</v>
      </c>
      <c r="Q18" s="131">
        <v>0</v>
      </c>
      <c r="R18" s="131">
        <v>0</v>
      </c>
      <c r="S18" s="131">
        <v>0</v>
      </c>
      <c r="T18" s="131">
        <v>0</v>
      </c>
      <c r="U18" s="131">
        <v>0</v>
      </c>
      <c r="V18" s="131">
        <v>0</v>
      </c>
      <c r="W18" s="131">
        <v>0</v>
      </c>
      <c r="X18" s="131">
        <v>0</v>
      </c>
      <c r="Y18" s="131">
        <v>0</v>
      </c>
      <c r="Z18" s="131">
        <v>0</v>
      </c>
      <c r="AA18" s="131">
        <v>0</v>
      </c>
      <c r="AB18" s="131">
        <v>0</v>
      </c>
      <c r="AC18" s="131">
        <v>0</v>
      </c>
      <c r="AD18" s="131">
        <v>0</v>
      </c>
      <c r="AE18" s="131">
        <v>0</v>
      </c>
      <c r="AF18" s="131">
        <v>0</v>
      </c>
      <c r="AG18" s="131">
        <v>0</v>
      </c>
      <c r="AH18" s="131">
        <v>0</v>
      </c>
      <c r="AI18" s="131">
        <v>0</v>
      </c>
      <c r="AJ18" s="131">
        <v>0</v>
      </c>
      <c r="AK18" s="131">
        <v>0</v>
      </c>
    </row>
    <row r="19" spans="1:37" x14ac:dyDescent="0.3">
      <c r="A19" s="259">
        <f t="shared" si="0"/>
        <v>5.1099999999999977</v>
      </c>
      <c r="B19" s="103" t="s">
        <v>91</v>
      </c>
      <c r="C19" s="104"/>
      <c r="D19" s="75" t="s">
        <v>55</v>
      </c>
      <c r="E19" s="244" t="s">
        <v>100</v>
      </c>
      <c r="F19" s="260">
        <f t="shared" si="2"/>
        <v>0</v>
      </c>
      <c r="G19" s="131">
        <v>0</v>
      </c>
      <c r="H19" s="131">
        <v>0</v>
      </c>
      <c r="I19" s="131">
        <v>0</v>
      </c>
      <c r="J19" s="131">
        <v>0</v>
      </c>
      <c r="K19" s="131">
        <v>0</v>
      </c>
      <c r="L19" s="131">
        <v>0</v>
      </c>
      <c r="M19" s="131">
        <v>0</v>
      </c>
      <c r="N19" s="131">
        <v>0</v>
      </c>
      <c r="O19" s="131">
        <v>0</v>
      </c>
      <c r="P19" s="131">
        <v>0</v>
      </c>
      <c r="Q19" s="131">
        <v>0</v>
      </c>
      <c r="R19" s="131">
        <v>0</v>
      </c>
      <c r="S19" s="131">
        <v>0</v>
      </c>
      <c r="T19" s="131">
        <v>0</v>
      </c>
      <c r="U19" s="131">
        <v>0</v>
      </c>
      <c r="V19" s="131">
        <v>0</v>
      </c>
      <c r="W19" s="131">
        <v>0</v>
      </c>
      <c r="X19" s="131">
        <v>0</v>
      </c>
      <c r="Y19" s="131">
        <v>0</v>
      </c>
      <c r="Z19" s="131">
        <v>0</v>
      </c>
      <c r="AA19" s="131">
        <v>0</v>
      </c>
      <c r="AB19" s="131">
        <v>0</v>
      </c>
      <c r="AC19" s="131">
        <v>0</v>
      </c>
      <c r="AD19" s="131">
        <v>0</v>
      </c>
      <c r="AE19" s="131">
        <v>0</v>
      </c>
      <c r="AF19" s="131">
        <v>0</v>
      </c>
      <c r="AG19" s="131">
        <v>0</v>
      </c>
      <c r="AH19" s="131">
        <v>0</v>
      </c>
      <c r="AI19" s="131">
        <v>0</v>
      </c>
      <c r="AJ19" s="131">
        <v>0</v>
      </c>
      <c r="AK19" s="131">
        <v>0</v>
      </c>
    </row>
    <row r="20" spans="1:37" x14ac:dyDescent="0.3">
      <c r="A20" s="259">
        <f t="shared" si="0"/>
        <v>5.1199999999999974</v>
      </c>
      <c r="B20" s="103" t="s">
        <v>91</v>
      </c>
      <c r="C20" s="104"/>
      <c r="D20" s="75" t="s">
        <v>55</v>
      </c>
      <c r="E20" s="244" t="s">
        <v>100</v>
      </c>
      <c r="F20" s="260">
        <f t="shared" si="2"/>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row>
    <row r="21" spans="1:37" x14ac:dyDescent="0.3">
      <c r="A21" s="259">
        <f t="shared" si="0"/>
        <v>5.1299999999999972</v>
      </c>
      <c r="B21" s="103" t="s">
        <v>91</v>
      </c>
      <c r="C21" s="104"/>
      <c r="D21" s="75" t="s">
        <v>55</v>
      </c>
      <c r="E21" s="244" t="s">
        <v>100</v>
      </c>
      <c r="F21" s="260">
        <f t="shared" si="2"/>
        <v>0</v>
      </c>
      <c r="G21" s="131">
        <v>0</v>
      </c>
      <c r="H21" s="131">
        <v>0</v>
      </c>
      <c r="I21" s="131">
        <v>0</v>
      </c>
      <c r="J21" s="131">
        <v>0</v>
      </c>
      <c r="K21" s="131">
        <v>0</v>
      </c>
      <c r="L21" s="131">
        <v>0</v>
      </c>
      <c r="M21" s="131">
        <v>0</v>
      </c>
      <c r="N21" s="131">
        <v>0</v>
      </c>
      <c r="O21" s="131">
        <v>0</v>
      </c>
      <c r="P21" s="131">
        <v>0</v>
      </c>
      <c r="Q21" s="131">
        <v>0</v>
      </c>
      <c r="R21" s="131">
        <v>0</v>
      </c>
      <c r="S21" s="131">
        <v>0</v>
      </c>
      <c r="T21" s="131">
        <v>0</v>
      </c>
      <c r="U21" s="131">
        <v>0</v>
      </c>
      <c r="V21" s="131">
        <v>0</v>
      </c>
      <c r="W21" s="131">
        <v>0</v>
      </c>
      <c r="X21" s="131">
        <v>0</v>
      </c>
      <c r="Y21" s="131">
        <v>0</v>
      </c>
      <c r="Z21" s="131">
        <v>0</v>
      </c>
      <c r="AA21" s="131">
        <v>0</v>
      </c>
      <c r="AB21" s="131">
        <v>0</v>
      </c>
      <c r="AC21" s="131">
        <v>0</v>
      </c>
      <c r="AD21" s="131">
        <v>0</v>
      </c>
      <c r="AE21" s="131">
        <v>0</v>
      </c>
      <c r="AF21" s="131">
        <v>0</v>
      </c>
      <c r="AG21" s="131">
        <v>0</v>
      </c>
      <c r="AH21" s="131">
        <v>0</v>
      </c>
      <c r="AI21" s="131">
        <v>0</v>
      </c>
      <c r="AJ21" s="131">
        <v>0</v>
      </c>
      <c r="AK21" s="131">
        <v>0</v>
      </c>
    </row>
    <row r="22" spans="1:37" x14ac:dyDescent="0.3">
      <c r="A22" s="259">
        <f t="shared" si="0"/>
        <v>5.139999999999997</v>
      </c>
      <c r="B22" s="103" t="s">
        <v>91</v>
      </c>
      <c r="C22" s="104"/>
      <c r="D22" s="75" t="s">
        <v>55</v>
      </c>
      <c r="E22" s="244" t="s">
        <v>100</v>
      </c>
      <c r="F22" s="260">
        <f t="shared" si="2"/>
        <v>0</v>
      </c>
      <c r="G22" s="131">
        <v>0</v>
      </c>
      <c r="H22" s="131">
        <v>0</v>
      </c>
      <c r="I22" s="131">
        <v>0</v>
      </c>
      <c r="J22" s="131">
        <v>0</v>
      </c>
      <c r="K22" s="131">
        <v>0</v>
      </c>
      <c r="L22" s="131">
        <v>0</v>
      </c>
      <c r="M22" s="131">
        <v>0</v>
      </c>
      <c r="N22" s="131">
        <v>0</v>
      </c>
      <c r="O22" s="131">
        <v>0</v>
      </c>
      <c r="P22" s="131">
        <v>0</v>
      </c>
      <c r="Q22" s="131">
        <v>0</v>
      </c>
      <c r="R22" s="131">
        <v>0</v>
      </c>
      <c r="S22" s="131">
        <v>0</v>
      </c>
      <c r="T22" s="131">
        <v>0</v>
      </c>
      <c r="U22" s="131">
        <v>0</v>
      </c>
      <c r="V22" s="131">
        <v>0</v>
      </c>
      <c r="W22" s="131">
        <v>0</v>
      </c>
      <c r="X22" s="131">
        <v>0</v>
      </c>
      <c r="Y22" s="131">
        <v>0</v>
      </c>
      <c r="Z22" s="131">
        <v>0</v>
      </c>
      <c r="AA22" s="131">
        <v>0</v>
      </c>
      <c r="AB22" s="131">
        <v>0</v>
      </c>
      <c r="AC22" s="131">
        <v>0</v>
      </c>
      <c r="AD22" s="131">
        <v>0</v>
      </c>
      <c r="AE22" s="131">
        <v>0</v>
      </c>
      <c r="AF22" s="131">
        <v>0</v>
      </c>
      <c r="AG22" s="131">
        <v>0</v>
      </c>
      <c r="AH22" s="131">
        <v>0</v>
      </c>
      <c r="AI22" s="131">
        <v>0</v>
      </c>
      <c r="AJ22" s="131">
        <v>0</v>
      </c>
      <c r="AK22" s="131">
        <v>0</v>
      </c>
    </row>
    <row r="23" spans="1:37" x14ac:dyDescent="0.3">
      <c r="A23" s="259">
        <f t="shared" si="0"/>
        <v>5.1499999999999968</v>
      </c>
      <c r="B23" s="103" t="s">
        <v>91</v>
      </c>
      <c r="C23" s="104"/>
      <c r="D23" s="75" t="s">
        <v>55</v>
      </c>
      <c r="E23" s="244" t="s">
        <v>100</v>
      </c>
      <c r="F23" s="260">
        <f t="shared" si="2"/>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row>
    <row r="24" spans="1:37" x14ac:dyDescent="0.3">
      <c r="A24" s="259">
        <f t="shared" si="0"/>
        <v>5.1599999999999966</v>
      </c>
      <c r="B24" s="103" t="s">
        <v>91</v>
      </c>
      <c r="C24" s="104"/>
      <c r="D24" s="75" t="s">
        <v>55</v>
      </c>
      <c r="E24" s="244" t="s">
        <v>100</v>
      </c>
      <c r="F24" s="260">
        <f t="shared" si="2"/>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row>
    <row r="25" spans="1:37" x14ac:dyDescent="0.3">
      <c r="A25" s="259">
        <f t="shared" si="0"/>
        <v>5.1699999999999964</v>
      </c>
      <c r="B25" s="103" t="s">
        <v>91</v>
      </c>
      <c r="C25" s="104"/>
      <c r="D25" s="75" t="s">
        <v>55</v>
      </c>
      <c r="E25" s="244" t="s">
        <v>100</v>
      </c>
      <c r="F25" s="260">
        <f t="shared" si="2"/>
        <v>0</v>
      </c>
      <c r="G25" s="131">
        <v>0</v>
      </c>
      <c r="H25" s="131">
        <v>0</v>
      </c>
      <c r="I25" s="131">
        <v>0</v>
      </c>
      <c r="J25" s="131">
        <v>0</v>
      </c>
      <c r="K25" s="131">
        <v>0</v>
      </c>
      <c r="L25" s="131">
        <v>0</v>
      </c>
      <c r="M25" s="131">
        <v>0</v>
      </c>
      <c r="N25" s="131">
        <v>0</v>
      </c>
      <c r="O25" s="131">
        <v>0</v>
      </c>
      <c r="P25" s="131">
        <v>0</v>
      </c>
      <c r="Q25" s="131">
        <v>0</v>
      </c>
      <c r="R25" s="131">
        <v>0</v>
      </c>
      <c r="S25" s="131">
        <v>0</v>
      </c>
      <c r="T25" s="131">
        <v>0</v>
      </c>
      <c r="U25" s="131">
        <v>0</v>
      </c>
      <c r="V25" s="131">
        <v>0</v>
      </c>
      <c r="W25" s="131">
        <v>0</v>
      </c>
      <c r="X25" s="131">
        <v>0</v>
      </c>
      <c r="Y25" s="131">
        <v>0</v>
      </c>
      <c r="Z25" s="131">
        <v>0</v>
      </c>
      <c r="AA25" s="131">
        <v>0</v>
      </c>
      <c r="AB25" s="131">
        <v>0</v>
      </c>
      <c r="AC25" s="131">
        <v>0</v>
      </c>
      <c r="AD25" s="131">
        <v>0</v>
      </c>
      <c r="AE25" s="131">
        <v>0</v>
      </c>
      <c r="AF25" s="131">
        <v>0</v>
      </c>
      <c r="AG25" s="131">
        <v>0</v>
      </c>
      <c r="AH25" s="131">
        <v>0</v>
      </c>
      <c r="AI25" s="131">
        <v>0</v>
      </c>
      <c r="AJ25" s="131">
        <v>0</v>
      </c>
      <c r="AK25" s="131">
        <v>0</v>
      </c>
    </row>
    <row r="26" spans="1:37" x14ac:dyDescent="0.3">
      <c r="A26" s="259">
        <f t="shared" si="0"/>
        <v>5.1799999999999962</v>
      </c>
      <c r="B26" s="103" t="s">
        <v>91</v>
      </c>
      <c r="C26" s="104"/>
      <c r="D26" s="75" t="s">
        <v>55</v>
      </c>
      <c r="E26" s="244" t="s">
        <v>100</v>
      </c>
      <c r="F26" s="260">
        <f t="shared" si="2"/>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row>
    <row r="27" spans="1:37" x14ac:dyDescent="0.3">
      <c r="A27" s="259">
        <f t="shared" si="0"/>
        <v>5.1899999999999959</v>
      </c>
      <c r="B27" s="103" t="s">
        <v>91</v>
      </c>
      <c r="C27" s="104"/>
      <c r="D27" s="75" t="s">
        <v>55</v>
      </c>
      <c r="E27" s="244" t="s">
        <v>100</v>
      </c>
      <c r="F27" s="260">
        <f>SUM(G27:AK27)</f>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row>
    <row r="28" spans="1:37" ht="15" thickBot="1" x14ac:dyDescent="0.35">
      <c r="A28" s="259">
        <f t="shared" si="0"/>
        <v>5.1999999999999957</v>
      </c>
      <c r="B28" s="106" t="s">
        <v>103</v>
      </c>
      <c r="C28" s="107"/>
      <c r="D28" s="97" t="s">
        <v>123</v>
      </c>
      <c r="E28" s="244" t="s">
        <v>100</v>
      </c>
      <c r="F28" s="260">
        <f>SUM(G28:AK28)</f>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row>
    <row r="29" spans="1:37" s="268" customFormat="1" ht="14.4" customHeight="1" thickBot="1" x14ac:dyDescent="0.35">
      <c r="A29" s="261"/>
      <c r="B29" s="262" t="s">
        <v>219</v>
      </c>
      <c r="C29" s="263"/>
      <c r="D29" s="264"/>
      <c r="E29" s="265" t="s">
        <v>100</v>
      </c>
      <c r="F29" s="266">
        <f>SUM(F9:F28)</f>
        <v>0</v>
      </c>
      <c r="G29" s="267">
        <f>SUM(G9:G28)</f>
        <v>0</v>
      </c>
      <c r="H29" s="267">
        <f t="shared" ref="H29:AK29" si="3">SUM(H9:H28)</f>
        <v>0</v>
      </c>
      <c r="I29" s="267">
        <f t="shared" si="3"/>
        <v>0</v>
      </c>
      <c r="J29" s="267">
        <f t="shared" si="3"/>
        <v>0</v>
      </c>
      <c r="K29" s="267">
        <f t="shared" si="3"/>
        <v>0</v>
      </c>
      <c r="L29" s="267">
        <f t="shared" si="3"/>
        <v>0</v>
      </c>
      <c r="M29" s="267">
        <f t="shared" si="3"/>
        <v>0</v>
      </c>
      <c r="N29" s="267">
        <f t="shared" si="3"/>
        <v>0</v>
      </c>
      <c r="O29" s="267">
        <f t="shared" si="3"/>
        <v>0</v>
      </c>
      <c r="P29" s="267">
        <f t="shared" si="3"/>
        <v>0</v>
      </c>
      <c r="Q29" s="267">
        <f t="shared" si="3"/>
        <v>0</v>
      </c>
      <c r="R29" s="267">
        <f t="shared" si="3"/>
        <v>0</v>
      </c>
      <c r="S29" s="267">
        <f t="shared" si="3"/>
        <v>0</v>
      </c>
      <c r="T29" s="267">
        <f t="shared" si="3"/>
        <v>0</v>
      </c>
      <c r="U29" s="267">
        <f t="shared" si="3"/>
        <v>0</v>
      </c>
      <c r="V29" s="267">
        <f t="shared" si="3"/>
        <v>0</v>
      </c>
      <c r="W29" s="267">
        <f t="shared" si="3"/>
        <v>0</v>
      </c>
      <c r="X29" s="267">
        <f t="shared" si="3"/>
        <v>0</v>
      </c>
      <c r="Y29" s="267">
        <f t="shared" si="3"/>
        <v>0</v>
      </c>
      <c r="Z29" s="267">
        <f t="shared" si="3"/>
        <v>0</v>
      </c>
      <c r="AA29" s="267">
        <f t="shared" si="3"/>
        <v>0</v>
      </c>
      <c r="AB29" s="267">
        <f t="shared" si="3"/>
        <v>0</v>
      </c>
      <c r="AC29" s="267">
        <f t="shared" si="3"/>
        <v>0</v>
      </c>
      <c r="AD29" s="267">
        <f t="shared" si="3"/>
        <v>0</v>
      </c>
      <c r="AE29" s="267">
        <f t="shared" si="3"/>
        <v>0</v>
      </c>
      <c r="AF29" s="267">
        <f t="shared" si="3"/>
        <v>0</v>
      </c>
      <c r="AG29" s="267">
        <f t="shared" si="3"/>
        <v>0</v>
      </c>
      <c r="AH29" s="267">
        <f t="shared" si="3"/>
        <v>0</v>
      </c>
      <c r="AI29" s="267">
        <f t="shared" si="3"/>
        <v>0</v>
      </c>
      <c r="AJ29" s="267">
        <f t="shared" si="3"/>
        <v>0</v>
      </c>
      <c r="AK29" s="267">
        <f t="shared" si="3"/>
        <v>0</v>
      </c>
    </row>
    <row r="30" spans="1:37" s="268" customFormat="1" ht="14.4" customHeight="1" x14ac:dyDescent="0.3">
      <c r="A30" s="261"/>
      <c r="D30" s="269"/>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row>
    <row r="31" spans="1:37" s="268" customFormat="1" ht="14.4" customHeight="1" x14ac:dyDescent="0.3">
      <c r="A31" s="261"/>
      <c r="D31" s="269"/>
      <c r="E31" s="270"/>
      <c r="F31" s="270"/>
      <c r="G31" s="188" t="s">
        <v>20</v>
      </c>
      <c r="H31" s="188" t="s">
        <v>21</v>
      </c>
      <c r="I31" s="188" t="s">
        <v>22</v>
      </c>
      <c r="J31" s="188" t="s">
        <v>23</v>
      </c>
      <c r="K31" s="188" t="s">
        <v>24</v>
      </c>
      <c r="L31" s="188" t="s">
        <v>25</v>
      </c>
      <c r="M31" s="188" t="s">
        <v>26</v>
      </c>
      <c r="N31" s="188" t="s">
        <v>27</v>
      </c>
      <c r="O31" s="188" t="s">
        <v>28</v>
      </c>
      <c r="P31" s="188" t="s">
        <v>29</v>
      </c>
      <c r="Q31" s="188" t="s">
        <v>30</v>
      </c>
      <c r="R31" s="188" t="s">
        <v>31</v>
      </c>
      <c r="S31" s="188" t="s">
        <v>32</v>
      </c>
      <c r="T31" s="188" t="s">
        <v>33</v>
      </c>
      <c r="U31" s="188" t="s">
        <v>34</v>
      </c>
      <c r="V31" s="188" t="s">
        <v>35</v>
      </c>
      <c r="W31" s="188" t="s">
        <v>36</v>
      </c>
      <c r="X31" s="188" t="s">
        <v>37</v>
      </c>
      <c r="Y31" s="188" t="s">
        <v>38</v>
      </c>
      <c r="Z31" s="188" t="s">
        <v>39</v>
      </c>
      <c r="AA31" s="188" t="s">
        <v>40</v>
      </c>
      <c r="AB31" s="188" t="s">
        <v>41</v>
      </c>
      <c r="AC31" s="188" t="s">
        <v>42</v>
      </c>
      <c r="AD31" s="188" t="s">
        <v>43</v>
      </c>
      <c r="AE31" s="188" t="s">
        <v>44</v>
      </c>
      <c r="AF31" s="188" t="s">
        <v>45</v>
      </c>
      <c r="AG31" s="188" t="s">
        <v>46</v>
      </c>
      <c r="AH31" s="188" t="s">
        <v>47</v>
      </c>
      <c r="AI31" s="188" t="s">
        <v>48</v>
      </c>
      <c r="AJ31" s="188" t="s">
        <v>49</v>
      </c>
      <c r="AK31" s="188" t="s">
        <v>84</v>
      </c>
    </row>
    <row r="32" spans="1:37" s="239" customFormat="1" x14ac:dyDescent="0.3">
      <c r="A32" s="254">
        <v>6</v>
      </c>
      <c r="B32" s="360" t="s">
        <v>237</v>
      </c>
      <c r="C32" s="360"/>
      <c r="D32" s="255"/>
      <c r="E32" s="256"/>
      <c r="F32" s="257"/>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row>
    <row r="33" spans="1:37" x14ac:dyDescent="0.3">
      <c r="A33" s="259">
        <f>A32+0.01</f>
        <v>6.01</v>
      </c>
      <c r="B33" s="106" t="s">
        <v>120</v>
      </c>
      <c r="D33" s="75" t="s">
        <v>55</v>
      </c>
      <c r="E33" s="244" t="s">
        <v>100</v>
      </c>
      <c r="F33" s="260">
        <f>SUM(G33:AK33)</f>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row>
    <row r="34" spans="1:37" x14ac:dyDescent="0.3">
      <c r="A34" s="259">
        <f t="shared" ref="A34:A52" si="4">A33+0.01</f>
        <v>6.02</v>
      </c>
      <c r="B34" s="106" t="s">
        <v>121</v>
      </c>
      <c r="D34" s="75" t="s">
        <v>55</v>
      </c>
      <c r="E34" s="244" t="s">
        <v>100</v>
      </c>
      <c r="F34" s="260">
        <f t="shared" ref="F34:F37" si="5">SUM(G34:AK34)</f>
        <v>0</v>
      </c>
      <c r="G34" s="131">
        <v>0</v>
      </c>
      <c r="H34" s="131">
        <v>0</v>
      </c>
      <c r="I34" s="131">
        <v>0</v>
      </c>
      <c r="J34" s="131">
        <v>0</v>
      </c>
      <c r="K34" s="131">
        <v>0</v>
      </c>
      <c r="L34" s="131">
        <v>0</v>
      </c>
      <c r="M34" s="131">
        <v>0</v>
      </c>
      <c r="N34" s="131">
        <v>0</v>
      </c>
      <c r="O34" s="131">
        <v>0</v>
      </c>
      <c r="P34" s="131">
        <v>0</v>
      </c>
      <c r="Q34" s="131">
        <v>0</v>
      </c>
      <c r="R34" s="131">
        <v>0</v>
      </c>
      <c r="S34" s="131">
        <v>0</v>
      </c>
      <c r="T34" s="131">
        <v>0</v>
      </c>
      <c r="U34" s="131">
        <v>0</v>
      </c>
      <c r="V34" s="131">
        <v>0</v>
      </c>
      <c r="W34" s="131">
        <v>0</v>
      </c>
      <c r="X34" s="131">
        <v>0</v>
      </c>
      <c r="Y34" s="131">
        <v>0</v>
      </c>
      <c r="Z34" s="131">
        <v>0</v>
      </c>
      <c r="AA34" s="131">
        <v>0</v>
      </c>
      <c r="AB34" s="131">
        <v>0</v>
      </c>
      <c r="AC34" s="131">
        <v>0</v>
      </c>
      <c r="AD34" s="131">
        <v>0</v>
      </c>
      <c r="AE34" s="131">
        <v>0</v>
      </c>
      <c r="AF34" s="131">
        <v>0</v>
      </c>
      <c r="AG34" s="131">
        <v>0</v>
      </c>
      <c r="AH34" s="131">
        <v>0</v>
      </c>
      <c r="AI34" s="131">
        <v>0</v>
      </c>
      <c r="AJ34" s="131">
        <v>0</v>
      </c>
      <c r="AK34" s="131">
        <v>0</v>
      </c>
    </row>
    <row r="35" spans="1:37" x14ac:dyDescent="0.3">
      <c r="A35" s="259">
        <f t="shared" si="4"/>
        <v>6.0299999999999994</v>
      </c>
      <c r="B35" s="106" t="s">
        <v>122</v>
      </c>
      <c r="D35" s="75" t="s">
        <v>55</v>
      </c>
      <c r="E35" s="244" t="s">
        <v>100</v>
      </c>
      <c r="F35" s="260">
        <f t="shared" si="5"/>
        <v>0</v>
      </c>
      <c r="G35" s="131">
        <v>0</v>
      </c>
      <c r="H35" s="131">
        <v>0</v>
      </c>
      <c r="I35" s="131">
        <v>0</v>
      </c>
      <c r="J35" s="131">
        <v>0</v>
      </c>
      <c r="K35" s="131">
        <v>0</v>
      </c>
      <c r="L35" s="131">
        <v>0</v>
      </c>
      <c r="M35" s="131">
        <v>0</v>
      </c>
      <c r="N35" s="131">
        <v>0</v>
      </c>
      <c r="O35" s="131">
        <v>0</v>
      </c>
      <c r="P35" s="131">
        <v>0</v>
      </c>
      <c r="Q35" s="131">
        <v>0</v>
      </c>
      <c r="R35" s="131">
        <v>0</v>
      </c>
      <c r="S35" s="131">
        <v>0</v>
      </c>
      <c r="T35" s="131">
        <v>0</v>
      </c>
      <c r="U35" s="131">
        <v>0</v>
      </c>
      <c r="V35" s="131">
        <v>0</v>
      </c>
      <c r="W35" s="131">
        <v>0</v>
      </c>
      <c r="X35" s="131">
        <v>0</v>
      </c>
      <c r="Y35" s="131">
        <v>0</v>
      </c>
      <c r="Z35" s="131">
        <v>0</v>
      </c>
      <c r="AA35" s="131">
        <v>0</v>
      </c>
      <c r="AB35" s="131">
        <v>0</v>
      </c>
      <c r="AC35" s="131">
        <v>0</v>
      </c>
      <c r="AD35" s="131">
        <v>0</v>
      </c>
      <c r="AE35" s="131">
        <v>0</v>
      </c>
      <c r="AF35" s="131">
        <v>0</v>
      </c>
      <c r="AG35" s="131">
        <v>0</v>
      </c>
      <c r="AH35" s="131">
        <v>0</v>
      </c>
      <c r="AI35" s="131">
        <v>0</v>
      </c>
      <c r="AJ35" s="131">
        <v>0</v>
      </c>
      <c r="AK35" s="131">
        <v>0</v>
      </c>
    </row>
    <row r="36" spans="1:37" x14ac:dyDescent="0.3">
      <c r="A36" s="259">
        <f t="shared" si="4"/>
        <v>6.0399999999999991</v>
      </c>
      <c r="B36" s="106" t="s">
        <v>118</v>
      </c>
      <c r="D36" s="75" t="s">
        <v>55</v>
      </c>
      <c r="E36" s="244" t="s">
        <v>100</v>
      </c>
      <c r="F36" s="260">
        <f t="shared" si="5"/>
        <v>0</v>
      </c>
      <c r="G36" s="131">
        <v>0</v>
      </c>
      <c r="H36" s="131">
        <v>0</v>
      </c>
      <c r="I36" s="131">
        <v>0</v>
      </c>
      <c r="J36" s="131">
        <v>0</v>
      </c>
      <c r="K36" s="131">
        <v>0</v>
      </c>
      <c r="L36" s="131">
        <v>0</v>
      </c>
      <c r="M36" s="131">
        <v>0</v>
      </c>
      <c r="N36" s="131">
        <v>0</v>
      </c>
      <c r="O36" s="131">
        <v>0</v>
      </c>
      <c r="P36" s="131">
        <v>0</v>
      </c>
      <c r="Q36" s="131">
        <v>0</v>
      </c>
      <c r="R36" s="131">
        <v>0</v>
      </c>
      <c r="S36" s="131">
        <v>0</v>
      </c>
      <c r="T36" s="131">
        <v>0</v>
      </c>
      <c r="U36" s="131">
        <v>0</v>
      </c>
      <c r="V36" s="131">
        <v>0</v>
      </c>
      <c r="W36" s="131">
        <v>0</v>
      </c>
      <c r="X36" s="131">
        <v>0</v>
      </c>
      <c r="Y36" s="131">
        <v>0</v>
      </c>
      <c r="Z36" s="131">
        <v>0</v>
      </c>
      <c r="AA36" s="131">
        <v>0</v>
      </c>
      <c r="AB36" s="131">
        <v>0</v>
      </c>
      <c r="AC36" s="131">
        <v>0</v>
      </c>
      <c r="AD36" s="131">
        <v>0</v>
      </c>
      <c r="AE36" s="131">
        <v>0</v>
      </c>
      <c r="AF36" s="131">
        <v>0</v>
      </c>
      <c r="AG36" s="131">
        <v>0</v>
      </c>
      <c r="AH36" s="131">
        <v>0</v>
      </c>
      <c r="AI36" s="131">
        <v>0</v>
      </c>
      <c r="AJ36" s="131">
        <v>0</v>
      </c>
      <c r="AK36" s="131">
        <v>0</v>
      </c>
    </row>
    <row r="37" spans="1:37" x14ac:dyDescent="0.3">
      <c r="A37" s="259">
        <f t="shared" si="4"/>
        <v>6.0499999999999989</v>
      </c>
      <c r="B37" s="106" t="s">
        <v>119</v>
      </c>
      <c r="D37" s="75" t="s">
        <v>55</v>
      </c>
      <c r="E37" s="244" t="s">
        <v>100</v>
      </c>
      <c r="F37" s="260">
        <f t="shared" si="5"/>
        <v>0</v>
      </c>
      <c r="G37" s="131">
        <v>0</v>
      </c>
      <c r="H37" s="131">
        <v>0</v>
      </c>
      <c r="I37" s="131">
        <v>0</v>
      </c>
      <c r="J37" s="131">
        <v>0</v>
      </c>
      <c r="K37" s="131">
        <v>0</v>
      </c>
      <c r="L37" s="131">
        <v>0</v>
      </c>
      <c r="M37" s="131">
        <v>0</v>
      </c>
      <c r="N37" s="131">
        <v>0</v>
      </c>
      <c r="O37" s="131">
        <v>0</v>
      </c>
      <c r="P37" s="131">
        <v>0</v>
      </c>
      <c r="Q37" s="131">
        <v>0</v>
      </c>
      <c r="R37" s="131">
        <v>0</v>
      </c>
      <c r="S37" s="131">
        <v>0</v>
      </c>
      <c r="T37" s="131">
        <v>0</v>
      </c>
      <c r="U37" s="131">
        <v>0</v>
      </c>
      <c r="V37" s="131">
        <v>0</v>
      </c>
      <c r="W37" s="131">
        <v>0</v>
      </c>
      <c r="X37" s="131">
        <v>0</v>
      </c>
      <c r="Y37" s="131">
        <v>0</v>
      </c>
      <c r="Z37" s="131">
        <v>0</v>
      </c>
      <c r="AA37" s="131">
        <v>0</v>
      </c>
      <c r="AB37" s="131">
        <v>0</v>
      </c>
      <c r="AC37" s="131">
        <v>0</v>
      </c>
      <c r="AD37" s="131">
        <v>0</v>
      </c>
      <c r="AE37" s="131">
        <v>0</v>
      </c>
      <c r="AF37" s="131">
        <v>0</v>
      </c>
      <c r="AG37" s="131">
        <v>0</v>
      </c>
      <c r="AH37" s="131">
        <v>0</v>
      </c>
      <c r="AI37" s="131">
        <v>0</v>
      </c>
      <c r="AJ37" s="131">
        <v>0</v>
      </c>
      <c r="AK37" s="131">
        <v>0</v>
      </c>
    </row>
    <row r="38" spans="1:37" x14ac:dyDescent="0.3">
      <c r="A38" s="259">
        <f t="shared" si="4"/>
        <v>6.0599999999999987</v>
      </c>
      <c r="B38" s="106" t="s">
        <v>125</v>
      </c>
      <c r="D38" s="75" t="s">
        <v>55</v>
      </c>
      <c r="E38" s="244" t="s">
        <v>100</v>
      </c>
      <c r="F38" s="260">
        <f t="shared" ref="F38:F50" si="6">SUM(G38:AK38)</f>
        <v>0</v>
      </c>
      <c r="G38" s="131">
        <v>0</v>
      </c>
      <c r="H38" s="131">
        <v>0</v>
      </c>
      <c r="I38" s="131">
        <v>0</v>
      </c>
      <c r="J38" s="131">
        <v>0</v>
      </c>
      <c r="K38" s="131">
        <v>0</v>
      </c>
      <c r="L38" s="131">
        <v>0</v>
      </c>
      <c r="M38" s="131">
        <v>0</v>
      </c>
      <c r="N38" s="131">
        <v>0</v>
      </c>
      <c r="O38" s="131">
        <v>0</v>
      </c>
      <c r="P38" s="131">
        <v>0</v>
      </c>
      <c r="Q38" s="131">
        <v>0</v>
      </c>
      <c r="R38" s="131">
        <v>0</v>
      </c>
      <c r="S38" s="131">
        <v>0</v>
      </c>
      <c r="T38" s="131">
        <v>0</v>
      </c>
      <c r="U38" s="131">
        <v>0</v>
      </c>
      <c r="V38" s="131">
        <v>0</v>
      </c>
      <c r="W38" s="131">
        <v>0</v>
      </c>
      <c r="X38" s="131">
        <v>0</v>
      </c>
      <c r="Y38" s="131">
        <v>0</v>
      </c>
      <c r="Z38" s="131">
        <v>0</v>
      </c>
      <c r="AA38" s="131">
        <v>0</v>
      </c>
      <c r="AB38" s="131">
        <v>0</v>
      </c>
      <c r="AC38" s="131">
        <v>0</v>
      </c>
      <c r="AD38" s="131">
        <v>0</v>
      </c>
      <c r="AE38" s="131">
        <v>0</v>
      </c>
      <c r="AF38" s="131">
        <v>0</v>
      </c>
      <c r="AG38" s="131">
        <v>0</v>
      </c>
      <c r="AH38" s="131">
        <v>0</v>
      </c>
      <c r="AI38" s="131">
        <v>0</v>
      </c>
      <c r="AJ38" s="131">
        <v>0</v>
      </c>
      <c r="AK38" s="131">
        <v>0</v>
      </c>
    </row>
    <row r="39" spans="1:37" x14ac:dyDescent="0.3">
      <c r="A39" s="259">
        <f t="shared" si="4"/>
        <v>6.0699999999999985</v>
      </c>
      <c r="B39" s="106" t="s">
        <v>101</v>
      </c>
      <c r="D39" s="75" t="s">
        <v>55</v>
      </c>
      <c r="E39" s="244" t="s">
        <v>100</v>
      </c>
      <c r="F39" s="260">
        <f t="shared" si="6"/>
        <v>0</v>
      </c>
      <c r="G39" s="131">
        <v>0</v>
      </c>
      <c r="H39" s="131">
        <v>0</v>
      </c>
      <c r="I39" s="131">
        <v>0</v>
      </c>
      <c r="J39" s="131">
        <v>0</v>
      </c>
      <c r="K39" s="131">
        <v>0</v>
      </c>
      <c r="L39" s="131">
        <v>0</v>
      </c>
      <c r="M39" s="131">
        <v>0</v>
      </c>
      <c r="N39" s="131">
        <v>0</v>
      </c>
      <c r="O39" s="131">
        <v>0</v>
      </c>
      <c r="P39" s="131">
        <v>0</v>
      </c>
      <c r="Q39" s="131">
        <v>0</v>
      </c>
      <c r="R39" s="131">
        <v>0</v>
      </c>
      <c r="S39" s="131">
        <v>0</v>
      </c>
      <c r="T39" s="131">
        <v>0</v>
      </c>
      <c r="U39" s="131">
        <v>0</v>
      </c>
      <c r="V39" s="131">
        <v>0</v>
      </c>
      <c r="W39" s="131">
        <v>0</v>
      </c>
      <c r="X39" s="131">
        <v>0</v>
      </c>
      <c r="Y39" s="131">
        <v>0</v>
      </c>
      <c r="Z39" s="131">
        <v>0</v>
      </c>
      <c r="AA39" s="131">
        <v>0</v>
      </c>
      <c r="AB39" s="131">
        <v>0</v>
      </c>
      <c r="AC39" s="131">
        <v>0</v>
      </c>
      <c r="AD39" s="131">
        <v>0</v>
      </c>
      <c r="AE39" s="131">
        <v>0</v>
      </c>
      <c r="AF39" s="131">
        <v>0</v>
      </c>
      <c r="AG39" s="131">
        <v>0</v>
      </c>
      <c r="AH39" s="131">
        <v>0</v>
      </c>
      <c r="AI39" s="131">
        <v>0</v>
      </c>
      <c r="AJ39" s="131">
        <v>0</v>
      </c>
      <c r="AK39" s="131">
        <v>0</v>
      </c>
    </row>
    <row r="40" spans="1:37" x14ac:dyDescent="0.3">
      <c r="A40" s="259">
        <f t="shared" si="4"/>
        <v>6.0799999999999983</v>
      </c>
      <c r="B40" s="106" t="s">
        <v>102</v>
      </c>
      <c r="D40" s="75" t="s">
        <v>55</v>
      </c>
      <c r="E40" s="244" t="s">
        <v>100</v>
      </c>
      <c r="F40" s="260">
        <f t="shared" si="6"/>
        <v>0</v>
      </c>
      <c r="G40" s="131">
        <v>0</v>
      </c>
      <c r="H40" s="131">
        <v>0</v>
      </c>
      <c r="I40" s="131">
        <v>0</v>
      </c>
      <c r="J40" s="131">
        <v>0</v>
      </c>
      <c r="K40" s="131">
        <v>0</v>
      </c>
      <c r="L40" s="131">
        <v>0</v>
      </c>
      <c r="M40" s="131">
        <v>0</v>
      </c>
      <c r="N40" s="131">
        <v>0</v>
      </c>
      <c r="O40" s="131">
        <v>0</v>
      </c>
      <c r="P40" s="131">
        <v>0</v>
      </c>
      <c r="Q40" s="131">
        <v>0</v>
      </c>
      <c r="R40" s="131">
        <v>0</v>
      </c>
      <c r="S40" s="131">
        <v>0</v>
      </c>
      <c r="T40" s="131">
        <v>0</v>
      </c>
      <c r="U40" s="131">
        <v>0</v>
      </c>
      <c r="V40" s="131">
        <v>0</v>
      </c>
      <c r="W40" s="131">
        <v>0</v>
      </c>
      <c r="X40" s="131">
        <v>0</v>
      </c>
      <c r="Y40" s="131">
        <v>0</v>
      </c>
      <c r="Z40" s="131">
        <v>0</v>
      </c>
      <c r="AA40" s="131">
        <v>0</v>
      </c>
      <c r="AB40" s="131">
        <v>0</v>
      </c>
      <c r="AC40" s="131">
        <v>0</v>
      </c>
      <c r="AD40" s="131">
        <v>0</v>
      </c>
      <c r="AE40" s="131">
        <v>0</v>
      </c>
      <c r="AF40" s="131">
        <v>0</v>
      </c>
      <c r="AG40" s="131">
        <v>0</v>
      </c>
      <c r="AH40" s="131">
        <v>0</v>
      </c>
      <c r="AI40" s="131">
        <v>0</v>
      </c>
      <c r="AJ40" s="131">
        <v>0</v>
      </c>
      <c r="AK40" s="131">
        <v>0</v>
      </c>
    </row>
    <row r="41" spans="1:37" x14ac:dyDescent="0.3">
      <c r="A41" s="259">
        <f t="shared" si="4"/>
        <v>6.0899999999999981</v>
      </c>
      <c r="B41" s="103" t="s">
        <v>91</v>
      </c>
      <c r="C41" s="104"/>
      <c r="D41" s="75" t="s">
        <v>55</v>
      </c>
      <c r="E41" s="244" t="s">
        <v>100</v>
      </c>
      <c r="F41" s="260">
        <f t="shared" si="6"/>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row>
    <row r="42" spans="1:37" x14ac:dyDescent="0.3">
      <c r="A42" s="259">
        <f t="shared" si="4"/>
        <v>6.0999999999999979</v>
      </c>
      <c r="B42" s="103" t="s">
        <v>91</v>
      </c>
      <c r="C42" s="104"/>
      <c r="D42" s="75" t="s">
        <v>55</v>
      </c>
      <c r="E42" s="244" t="s">
        <v>100</v>
      </c>
      <c r="F42" s="260">
        <f t="shared" si="6"/>
        <v>0</v>
      </c>
      <c r="G42" s="131">
        <v>0</v>
      </c>
      <c r="H42" s="131">
        <v>0</v>
      </c>
      <c r="I42" s="131">
        <v>0</v>
      </c>
      <c r="J42" s="131">
        <v>0</v>
      </c>
      <c r="K42" s="131">
        <v>0</v>
      </c>
      <c r="L42" s="131">
        <v>0</v>
      </c>
      <c r="M42" s="131">
        <v>0</v>
      </c>
      <c r="N42" s="131">
        <v>0</v>
      </c>
      <c r="O42" s="131">
        <v>0</v>
      </c>
      <c r="P42" s="131">
        <v>0</v>
      </c>
      <c r="Q42" s="131">
        <v>0</v>
      </c>
      <c r="R42" s="131">
        <v>0</v>
      </c>
      <c r="S42" s="131">
        <v>0</v>
      </c>
      <c r="T42" s="131">
        <v>0</v>
      </c>
      <c r="U42" s="131">
        <v>0</v>
      </c>
      <c r="V42" s="131">
        <v>0</v>
      </c>
      <c r="W42" s="131">
        <v>0</v>
      </c>
      <c r="X42" s="131">
        <v>0</v>
      </c>
      <c r="Y42" s="131">
        <v>0</v>
      </c>
      <c r="Z42" s="131">
        <v>0</v>
      </c>
      <c r="AA42" s="131">
        <v>0</v>
      </c>
      <c r="AB42" s="131">
        <v>0</v>
      </c>
      <c r="AC42" s="131">
        <v>0</v>
      </c>
      <c r="AD42" s="131">
        <v>0</v>
      </c>
      <c r="AE42" s="131">
        <v>0</v>
      </c>
      <c r="AF42" s="131">
        <v>0</v>
      </c>
      <c r="AG42" s="131">
        <v>0</v>
      </c>
      <c r="AH42" s="131">
        <v>0</v>
      </c>
      <c r="AI42" s="131">
        <v>0</v>
      </c>
      <c r="AJ42" s="131">
        <v>0</v>
      </c>
      <c r="AK42" s="131">
        <v>0</v>
      </c>
    </row>
    <row r="43" spans="1:37" x14ac:dyDescent="0.3">
      <c r="A43" s="259">
        <f t="shared" si="4"/>
        <v>6.1099999999999977</v>
      </c>
      <c r="B43" s="103" t="s">
        <v>91</v>
      </c>
      <c r="C43" s="104"/>
      <c r="D43" s="75" t="s">
        <v>55</v>
      </c>
      <c r="E43" s="244" t="s">
        <v>100</v>
      </c>
      <c r="F43" s="260">
        <f t="shared" si="6"/>
        <v>0</v>
      </c>
      <c r="G43" s="131">
        <v>0</v>
      </c>
      <c r="H43" s="131">
        <v>0</v>
      </c>
      <c r="I43" s="131">
        <v>0</v>
      </c>
      <c r="J43" s="131">
        <v>0</v>
      </c>
      <c r="K43" s="131">
        <v>0</v>
      </c>
      <c r="L43" s="131">
        <v>0</v>
      </c>
      <c r="M43" s="131">
        <v>0</v>
      </c>
      <c r="N43" s="131">
        <v>0</v>
      </c>
      <c r="O43" s="131">
        <v>0</v>
      </c>
      <c r="P43" s="131">
        <v>0</v>
      </c>
      <c r="Q43" s="131">
        <v>0</v>
      </c>
      <c r="R43" s="131">
        <v>0</v>
      </c>
      <c r="S43" s="131">
        <v>0</v>
      </c>
      <c r="T43" s="131">
        <v>0</v>
      </c>
      <c r="U43" s="131">
        <v>0</v>
      </c>
      <c r="V43" s="131">
        <v>0</v>
      </c>
      <c r="W43" s="131">
        <v>0</v>
      </c>
      <c r="X43" s="131">
        <v>0</v>
      </c>
      <c r="Y43" s="131">
        <v>0</v>
      </c>
      <c r="Z43" s="131">
        <v>0</v>
      </c>
      <c r="AA43" s="131">
        <v>0</v>
      </c>
      <c r="AB43" s="131">
        <v>0</v>
      </c>
      <c r="AC43" s="131">
        <v>0</v>
      </c>
      <c r="AD43" s="131">
        <v>0</v>
      </c>
      <c r="AE43" s="131">
        <v>0</v>
      </c>
      <c r="AF43" s="131">
        <v>0</v>
      </c>
      <c r="AG43" s="131">
        <v>0</v>
      </c>
      <c r="AH43" s="131">
        <v>0</v>
      </c>
      <c r="AI43" s="131">
        <v>0</v>
      </c>
      <c r="AJ43" s="131">
        <v>0</v>
      </c>
      <c r="AK43" s="131">
        <v>0</v>
      </c>
    </row>
    <row r="44" spans="1:37" x14ac:dyDescent="0.3">
      <c r="A44" s="259">
        <f t="shared" si="4"/>
        <v>6.1199999999999974</v>
      </c>
      <c r="B44" s="103" t="s">
        <v>91</v>
      </c>
      <c r="C44" s="104"/>
      <c r="D44" s="75" t="s">
        <v>55</v>
      </c>
      <c r="E44" s="244" t="s">
        <v>100</v>
      </c>
      <c r="F44" s="260">
        <f t="shared" si="6"/>
        <v>0</v>
      </c>
      <c r="G44" s="131">
        <v>0</v>
      </c>
      <c r="H44" s="131">
        <v>0</v>
      </c>
      <c r="I44" s="131">
        <v>0</v>
      </c>
      <c r="J44" s="131">
        <v>0</v>
      </c>
      <c r="K44" s="131">
        <v>0</v>
      </c>
      <c r="L44" s="131">
        <v>0</v>
      </c>
      <c r="M44" s="131">
        <v>0</v>
      </c>
      <c r="N44" s="131">
        <v>0</v>
      </c>
      <c r="O44" s="131">
        <v>0</v>
      </c>
      <c r="P44" s="131">
        <v>0</v>
      </c>
      <c r="Q44" s="131">
        <v>0</v>
      </c>
      <c r="R44" s="131">
        <v>0</v>
      </c>
      <c r="S44" s="131">
        <v>0</v>
      </c>
      <c r="T44" s="131">
        <v>0</v>
      </c>
      <c r="U44" s="131">
        <v>0</v>
      </c>
      <c r="V44" s="131">
        <v>0</v>
      </c>
      <c r="W44" s="131">
        <v>0</v>
      </c>
      <c r="X44" s="131">
        <v>0</v>
      </c>
      <c r="Y44" s="131">
        <v>0</v>
      </c>
      <c r="Z44" s="131">
        <v>0</v>
      </c>
      <c r="AA44" s="131">
        <v>0</v>
      </c>
      <c r="AB44" s="131">
        <v>0</v>
      </c>
      <c r="AC44" s="131">
        <v>0</v>
      </c>
      <c r="AD44" s="131">
        <v>0</v>
      </c>
      <c r="AE44" s="131">
        <v>0</v>
      </c>
      <c r="AF44" s="131">
        <v>0</v>
      </c>
      <c r="AG44" s="131">
        <v>0</v>
      </c>
      <c r="AH44" s="131">
        <v>0</v>
      </c>
      <c r="AI44" s="131">
        <v>0</v>
      </c>
      <c r="AJ44" s="131">
        <v>0</v>
      </c>
      <c r="AK44" s="131">
        <v>0</v>
      </c>
    </row>
    <row r="45" spans="1:37" x14ac:dyDescent="0.3">
      <c r="A45" s="259">
        <f t="shared" si="4"/>
        <v>6.1299999999999972</v>
      </c>
      <c r="B45" s="103" t="s">
        <v>91</v>
      </c>
      <c r="C45" s="104"/>
      <c r="D45" s="75" t="s">
        <v>55</v>
      </c>
      <c r="E45" s="244" t="s">
        <v>100</v>
      </c>
      <c r="F45" s="260">
        <f t="shared" si="6"/>
        <v>0</v>
      </c>
      <c r="G45" s="131">
        <v>0</v>
      </c>
      <c r="H45" s="131">
        <v>0</v>
      </c>
      <c r="I45" s="131">
        <v>0</v>
      </c>
      <c r="J45" s="131">
        <v>0</v>
      </c>
      <c r="K45" s="131">
        <v>0</v>
      </c>
      <c r="L45" s="131">
        <v>0</v>
      </c>
      <c r="M45" s="131">
        <v>0</v>
      </c>
      <c r="N45" s="131">
        <v>0</v>
      </c>
      <c r="O45" s="131">
        <v>0</v>
      </c>
      <c r="P45" s="131">
        <v>0</v>
      </c>
      <c r="Q45" s="131">
        <v>0</v>
      </c>
      <c r="R45" s="131">
        <v>0</v>
      </c>
      <c r="S45" s="131">
        <v>0</v>
      </c>
      <c r="T45" s="131">
        <v>0</v>
      </c>
      <c r="U45" s="131">
        <v>0</v>
      </c>
      <c r="V45" s="131">
        <v>0</v>
      </c>
      <c r="W45" s="131">
        <v>0</v>
      </c>
      <c r="X45" s="131">
        <v>0</v>
      </c>
      <c r="Y45" s="131">
        <v>0</v>
      </c>
      <c r="Z45" s="131">
        <v>0</v>
      </c>
      <c r="AA45" s="131">
        <v>0</v>
      </c>
      <c r="AB45" s="131">
        <v>0</v>
      </c>
      <c r="AC45" s="131">
        <v>0</v>
      </c>
      <c r="AD45" s="131">
        <v>0</v>
      </c>
      <c r="AE45" s="131">
        <v>0</v>
      </c>
      <c r="AF45" s="131">
        <v>0</v>
      </c>
      <c r="AG45" s="131">
        <v>0</v>
      </c>
      <c r="AH45" s="131">
        <v>0</v>
      </c>
      <c r="AI45" s="131">
        <v>0</v>
      </c>
      <c r="AJ45" s="131">
        <v>0</v>
      </c>
      <c r="AK45" s="131">
        <v>0</v>
      </c>
    </row>
    <row r="46" spans="1:37" x14ac:dyDescent="0.3">
      <c r="A46" s="259">
        <f t="shared" si="4"/>
        <v>6.139999999999997</v>
      </c>
      <c r="B46" s="103" t="s">
        <v>91</v>
      </c>
      <c r="C46" s="104"/>
      <c r="D46" s="75" t="s">
        <v>55</v>
      </c>
      <c r="E46" s="244" t="s">
        <v>100</v>
      </c>
      <c r="F46" s="260">
        <f t="shared" si="6"/>
        <v>0</v>
      </c>
      <c r="G46" s="131">
        <v>0</v>
      </c>
      <c r="H46" s="131">
        <v>0</v>
      </c>
      <c r="I46" s="131">
        <v>0</v>
      </c>
      <c r="J46" s="131">
        <v>0</v>
      </c>
      <c r="K46" s="131">
        <v>0</v>
      </c>
      <c r="L46" s="131">
        <v>0</v>
      </c>
      <c r="M46" s="131">
        <v>0</v>
      </c>
      <c r="N46" s="131">
        <v>0</v>
      </c>
      <c r="O46" s="131">
        <v>0</v>
      </c>
      <c r="P46" s="131">
        <v>0</v>
      </c>
      <c r="Q46" s="131">
        <v>0</v>
      </c>
      <c r="R46" s="131">
        <v>0</v>
      </c>
      <c r="S46" s="131">
        <v>0</v>
      </c>
      <c r="T46" s="131">
        <v>0</v>
      </c>
      <c r="U46" s="131">
        <v>0</v>
      </c>
      <c r="V46" s="131">
        <v>0</v>
      </c>
      <c r="W46" s="131">
        <v>0</v>
      </c>
      <c r="X46" s="131">
        <v>0</v>
      </c>
      <c r="Y46" s="131">
        <v>0</v>
      </c>
      <c r="Z46" s="131">
        <v>0</v>
      </c>
      <c r="AA46" s="131">
        <v>0</v>
      </c>
      <c r="AB46" s="131">
        <v>0</v>
      </c>
      <c r="AC46" s="131">
        <v>0</v>
      </c>
      <c r="AD46" s="131">
        <v>0</v>
      </c>
      <c r="AE46" s="131">
        <v>0</v>
      </c>
      <c r="AF46" s="131">
        <v>0</v>
      </c>
      <c r="AG46" s="131">
        <v>0</v>
      </c>
      <c r="AH46" s="131">
        <v>0</v>
      </c>
      <c r="AI46" s="131">
        <v>0</v>
      </c>
      <c r="AJ46" s="131">
        <v>0</v>
      </c>
      <c r="AK46" s="131">
        <v>0</v>
      </c>
    </row>
    <row r="47" spans="1:37" x14ac:dyDescent="0.3">
      <c r="A47" s="259">
        <f t="shared" si="4"/>
        <v>6.1499999999999968</v>
      </c>
      <c r="B47" s="103" t="s">
        <v>91</v>
      </c>
      <c r="C47" s="104"/>
      <c r="D47" s="75" t="s">
        <v>55</v>
      </c>
      <c r="E47" s="244" t="s">
        <v>100</v>
      </c>
      <c r="F47" s="260">
        <f t="shared" si="6"/>
        <v>0</v>
      </c>
      <c r="G47" s="131">
        <v>0</v>
      </c>
      <c r="H47" s="131">
        <v>0</v>
      </c>
      <c r="I47" s="131">
        <v>0</v>
      </c>
      <c r="J47" s="131">
        <v>0</v>
      </c>
      <c r="K47" s="131">
        <v>0</v>
      </c>
      <c r="L47" s="131">
        <v>0</v>
      </c>
      <c r="M47" s="131">
        <v>0</v>
      </c>
      <c r="N47" s="131">
        <v>0</v>
      </c>
      <c r="O47" s="131">
        <v>0</v>
      </c>
      <c r="P47" s="131">
        <v>0</v>
      </c>
      <c r="Q47" s="131">
        <v>0</v>
      </c>
      <c r="R47" s="131">
        <v>0</v>
      </c>
      <c r="S47" s="131">
        <v>0</v>
      </c>
      <c r="T47" s="131">
        <v>0</v>
      </c>
      <c r="U47" s="131">
        <v>0</v>
      </c>
      <c r="V47" s="131">
        <v>0</v>
      </c>
      <c r="W47" s="131">
        <v>0</v>
      </c>
      <c r="X47" s="131">
        <v>0</v>
      </c>
      <c r="Y47" s="131">
        <v>0</v>
      </c>
      <c r="Z47" s="131">
        <v>0</v>
      </c>
      <c r="AA47" s="131">
        <v>0</v>
      </c>
      <c r="AB47" s="131">
        <v>0</v>
      </c>
      <c r="AC47" s="131">
        <v>0</v>
      </c>
      <c r="AD47" s="131">
        <v>0</v>
      </c>
      <c r="AE47" s="131">
        <v>0</v>
      </c>
      <c r="AF47" s="131">
        <v>0</v>
      </c>
      <c r="AG47" s="131">
        <v>0</v>
      </c>
      <c r="AH47" s="131">
        <v>0</v>
      </c>
      <c r="AI47" s="131">
        <v>0</v>
      </c>
      <c r="AJ47" s="131">
        <v>0</v>
      </c>
      <c r="AK47" s="131">
        <v>0</v>
      </c>
    </row>
    <row r="48" spans="1:37" x14ac:dyDescent="0.3">
      <c r="A48" s="259">
        <f t="shared" si="4"/>
        <v>6.1599999999999966</v>
      </c>
      <c r="B48" s="103" t="s">
        <v>91</v>
      </c>
      <c r="C48" s="104"/>
      <c r="D48" s="75" t="s">
        <v>55</v>
      </c>
      <c r="E48" s="244" t="s">
        <v>100</v>
      </c>
      <c r="F48" s="260">
        <f t="shared" si="6"/>
        <v>0</v>
      </c>
      <c r="G48" s="131">
        <v>0</v>
      </c>
      <c r="H48" s="131">
        <v>0</v>
      </c>
      <c r="I48" s="131">
        <v>0</v>
      </c>
      <c r="J48" s="131">
        <v>0</v>
      </c>
      <c r="K48" s="131">
        <v>0</v>
      </c>
      <c r="L48" s="131">
        <v>0</v>
      </c>
      <c r="M48" s="131">
        <v>0</v>
      </c>
      <c r="N48" s="131">
        <v>0</v>
      </c>
      <c r="O48" s="131">
        <v>0</v>
      </c>
      <c r="P48" s="131">
        <v>0</v>
      </c>
      <c r="Q48" s="131">
        <v>0</v>
      </c>
      <c r="R48" s="131">
        <v>0</v>
      </c>
      <c r="S48" s="131">
        <v>0</v>
      </c>
      <c r="T48" s="131">
        <v>0</v>
      </c>
      <c r="U48" s="131">
        <v>0</v>
      </c>
      <c r="V48" s="131">
        <v>0</v>
      </c>
      <c r="W48" s="131">
        <v>0</v>
      </c>
      <c r="X48" s="131">
        <v>0</v>
      </c>
      <c r="Y48" s="131">
        <v>0</v>
      </c>
      <c r="Z48" s="131">
        <v>0</v>
      </c>
      <c r="AA48" s="131">
        <v>0</v>
      </c>
      <c r="AB48" s="131">
        <v>0</v>
      </c>
      <c r="AC48" s="131">
        <v>0</v>
      </c>
      <c r="AD48" s="131">
        <v>0</v>
      </c>
      <c r="AE48" s="131">
        <v>0</v>
      </c>
      <c r="AF48" s="131">
        <v>0</v>
      </c>
      <c r="AG48" s="131">
        <v>0</v>
      </c>
      <c r="AH48" s="131">
        <v>0</v>
      </c>
      <c r="AI48" s="131">
        <v>0</v>
      </c>
      <c r="AJ48" s="131">
        <v>0</v>
      </c>
      <c r="AK48" s="131">
        <v>0</v>
      </c>
    </row>
    <row r="49" spans="1:38" x14ac:dyDescent="0.3">
      <c r="A49" s="259">
        <f t="shared" si="4"/>
        <v>6.1699999999999964</v>
      </c>
      <c r="B49" s="103" t="s">
        <v>91</v>
      </c>
      <c r="C49" s="104"/>
      <c r="D49" s="75" t="s">
        <v>55</v>
      </c>
      <c r="E49" s="244" t="s">
        <v>100</v>
      </c>
      <c r="F49" s="260">
        <f t="shared" si="6"/>
        <v>0</v>
      </c>
      <c r="G49" s="131">
        <v>0</v>
      </c>
      <c r="H49" s="131">
        <v>0</v>
      </c>
      <c r="I49" s="131">
        <v>0</v>
      </c>
      <c r="J49" s="131">
        <v>0</v>
      </c>
      <c r="K49" s="131">
        <v>0</v>
      </c>
      <c r="L49" s="131">
        <v>0</v>
      </c>
      <c r="M49" s="131">
        <v>0</v>
      </c>
      <c r="N49" s="131">
        <v>0</v>
      </c>
      <c r="O49" s="131">
        <v>0</v>
      </c>
      <c r="P49" s="131">
        <v>0</v>
      </c>
      <c r="Q49" s="131">
        <v>0</v>
      </c>
      <c r="R49" s="131">
        <v>0</v>
      </c>
      <c r="S49" s="131">
        <v>0</v>
      </c>
      <c r="T49" s="131">
        <v>0</v>
      </c>
      <c r="U49" s="131">
        <v>0</v>
      </c>
      <c r="V49" s="131">
        <v>0</v>
      </c>
      <c r="W49" s="131">
        <v>0</v>
      </c>
      <c r="X49" s="131">
        <v>0</v>
      </c>
      <c r="Y49" s="131">
        <v>0</v>
      </c>
      <c r="Z49" s="131">
        <v>0</v>
      </c>
      <c r="AA49" s="131">
        <v>0</v>
      </c>
      <c r="AB49" s="131">
        <v>0</v>
      </c>
      <c r="AC49" s="131">
        <v>0</v>
      </c>
      <c r="AD49" s="131">
        <v>0</v>
      </c>
      <c r="AE49" s="131">
        <v>0</v>
      </c>
      <c r="AF49" s="131">
        <v>0</v>
      </c>
      <c r="AG49" s="131">
        <v>0</v>
      </c>
      <c r="AH49" s="131">
        <v>0</v>
      </c>
      <c r="AI49" s="131">
        <v>0</v>
      </c>
      <c r="AJ49" s="131">
        <v>0</v>
      </c>
      <c r="AK49" s="131">
        <v>0</v>
      </c>
    </row>
    <row r="50" spans="1:38" x14ac:dyDescent="0.3">
      <c r="A50" s="259">
        <f t="shared" si="4"/>
        <v>6.1799999999999962</v>
      </c>
      <c r="B50" s="103" t="s">
        <v>91</v>
      </c>
      <c r="C50" s="104"/>
      <c r="D50" s="75" t="s">
        <v>55</v>
      </c>
      <c r="E50" s="244" t="s">
        <v>100</v>
      </c>
      <c r="F50" s="260">
        <f t="shared" si="6"/>
        <v>0</v>
      </c>
      <c r="G50" s="131">
        <v>0</v>
      </c>
      <c r="H50" s="131">
        <v>0</v>
      </c>
      <c r="I50" s="131">
        <v>0</v>
      </c>
      <c r="J50" s="131">
        <v>0</v>
      </c>
      <c r="K50" s="131">
        <v>0</v>
      </c>
      <c r="L50" s="131">
        <v>0</v>
      </c>
      <c r="M50" s="131">
        <v>0</v>
      </c>
      <c r="N50" s="131">
        <v>0</v>
      </c>
      <c r="O50" s="131">
        <v>0</v>
      </c>
      <c r="P50" s="131">
        <v>0</v>
      </c>
      <c r="Q50" s="131">
        <v>0</v>
      </c>
      <c r="R50" s="131">
        <v>0</v>
      </c>
      <c r="S50" s="131">
        <v>0</v>
      </c>
      <c r="T50" s="131">
        <v>0</v>
      </c>
      <c r="U50" s="131">
        <v>0</v>
      </c>
      <c r="V50" s="131">
        <v>0</v>
      </c>
      <c r="W50" s="131">
        <v>0</v>
      </c>
      <c r="X50" s="131">
        <v>0</v>
      </c>
      <c r="Y50" s="131">
        <v>0</v>
      </c>
      <c r="Z50" s="131">
        <v>0</v>
      </c>
      <c r="AA50" s="131">
        <v>0</v>
      </c>
      <c r="AB50" s="131">
        <v>0</v>
      </c>
      <c r="AC50" s="131">
        <v>0</v>
      </c>
      <c r="AD50" s="131">
        <v>0</v>
      </c>
      <c r="AE50" s="131">
        <v>0</v>
      </c>
      <c r="AF50" s="131">
        <v>0</v>
      </c>
      <c r="AG50" s="131">
        <v>0</v>
      </c>
      <c r="AH50" s="131">
        <v>0</v>
      </c>
      <c r="AI50" s="131">
        <v>0</v>
      </c>
      <c r="AJ50" s="131">
        <v>0</v>
      </c>
      <c r="AK50" s="131">
        <v>0</v>
      </c>
    </row>
    <row r="51" spans="1:38" x14ac:dyDescent="0.3">
      <c r="A51" s="259">
        <f t="shared" si="4"/>
        <v>6.1899999999999959</v>
      </c>
      <c r="B51" s="103" t="s">
        <v>91</v>
      </c>
      <c r="C51" s="104"/>
      <c r="D51" s="75" t="s">
        <v>55</v>
      </c>
      <c r="E51" s="244" t="s">
        <v>100</v>
      </c>
      <c r="F51" s="260">
        <f>SUM(G51:AK51)</f>
        <v>0</v>
      </c>
      <c r="G51" s="131">
        <v>0</v>
      </c>
      <c r="H51" s="131">
        <v>0</v>
      </c>
      <c r="I51" s="131">
        <v>0</v>
      </c>
      <c r="J51" s="131">
        <v>0</v>
      </c>
      <c r="K51" s="131">
        <v>0</v>
      </c>
      <c r="L51" s="131">
        <v>0</v>
      </c>
      <c r="M51" s="131">
        <v>0</v>
      </c>
      <c r="N51" s="131">
        <v>0</v>
      </c>
      <c r="O51" s="131">
        <v>0</v>
      </c>
      <c r="P51" s="131">
        <v>0</v>
      </c>
      <c r="Q51" s="131">
        <v>0</v>
      </c>
      <c r="R51" s="131">
        <v>0</v>
      </c>
      <c r="S51" s="131">
        <v>0</v>
      </c>
      <c r="T51" s="131">
        <v>0</v>
      </c>
      <c r="U51" s="131">
        <v>0</v>
      </c>
      <c r="V51" s="131">
        <v>0</v>
      </c>
      <c r="W51" s="131">
        <v>0</v>
      </c>
      <c r="X51" s="131">
        <v>0</v>
      </c>
      <c r="Y51" s="131">
        <v>0</v>
      </c>
      <c r="Z51" s="131">
        <v>0</v>
      </c>
      <c r="AA51" s="131">
        <v>0</v>
      </c>
      <c r="AB51" s="131">
        <v>0</v>
      </c>
      <c r="AC51" s="131">
        <v>0</v>
      </c>
      <c r="AD51" s="131">
        <v>0</v>
      </c>
      <c r="AE51" s="131">
        <v>0</v>
      </c>
      <c r="AF51" s="131">
        <v>0</v>
      </c>
      <c r="AG51" s="131">
        <v>0</v>
      </c>
      <c r="AH51" s="131">
        <v>0</v>
      </c>
      <c r="AI51" s="131">
        <v>0</v>
      </c>
      <c r="AJ51" s="131">
        <v>0</v>
      </c>
      <c r="AK51" s="131">
        <v>0</v>
      </c>
    </row>
    <row r="52" spans="1:38" ht="15" thickBot="1" x14ac:dyDescent="0.35">
      <c r="A52" s="259">
        <f t="shared" si="4"/>
        <v>6.1999999999999957</v>
      </c>
      <c r="B52" s="106" t="s">
        <v>103</v>
      </c>
      <c r="C52" s="107"/>
      <c r="D52" s="75" t="s">
        <v>123</v>
      </c>
      <c r="E52" s="244" t="s">
        <v>100</v>
      </c>
      <c r="F52" s="260">
        <f>SUM(G52:AK52)</f>
        <v>0</v>
      </c>
      <c r="G52" s="131">
        <v>0</v>
      </c>
      <c r="H52" s="131">
        <v>0</v>
      </c>
      <c r="I52" s="131">
        <v>0</v>
      </c>
      <c r="J52" s="131">
        <v>0</v>
      </c>
      <c r="K52" s="131">
        <v>0</v>
      </c>
      <c r="L52" s="131">
        <v>0</v>
      </c>
      <c r="M52" s="131">
        <v>0</v>
      </c>
      <c r="N52" s="131">
        <v>0</v>
      </c>
      <c r="O52" s="131">
        <v>0</v>
      </c>
      <c r="P52" s="131">
        <v>0</v>
      </c>
      <c r="Q52" s="131">
        <v>0</v>
      </c>
      <c r="R52" s="131">
        <v>0</v>
      </c>
      <c r="S52" s="131">
        <v>0</v>
      </c>
      <c r="T52" s="131">
        <v>0</v>
      </c>
      <c r="U52" s="131">
        <v>0</v>
      </c>
      <c r="V52" s="131">
        <v>0</v>
      </c>
      <c r="W52" s="131">
        <v>0</v>
      </c>
      <c r="X52" s="131">
        <v>0</v>
      </c>
      <c r="Y52" s="131">
        <v>0</v>
      </c>
      <c r="Z52" s="131">
        <v>0</v>
      </c>
      <c r="AA52" s="131">
        <v>0</v>
      </c>
      <c r="AB52" s="131">
        <v>0</v>
      </c>
      <c r="AC52" s="131">
        <v>0</v>
      </c>
      <c r="AD52" s="131">
        <v>0</v>
      </c>
      <c r="AE52" s="131">
        <v>0</v>
      </c>
      <c r="AF52" s="131">
        <v>0</v>
      </c>
      <c r="AG52" s="131">
        <v>0</v>
      </c>
      <c r="AH52" s="131">
        <v>0</v>
      </c>
      <c r="AI52" s="131">
        <v>0</v>
      </c>
      <c r="AJ52" s="131">
        <v>0</v>
      </c>
      <c r="AK52" s="131">
        <v>0</v>
      </c>
    </row>
    <row r="53" spans="1:38" ht="15" thickBot="1" x14ac:dyDescent="0.35">
      <c r="A53" s="259"/>
      <c r="B53" s="271" t="s">
        <v>220</v>
      </c>
      <c r="C53" s="272"/>
      <c r="D53" s="272"/>
      <c r="E53" s="273" t="s">
        <v>100</v>
      </c>
      <c r="F53" s="274">
        <f>SUM(F33:F52)</f>
        <v>0</v>
      </c>
      <c r="G53" s="275">
        <f>SUM(G33:G52)</f>
        <v>0</v>
      </c>
      <c r="H53" s="275">
        <f>SUM(H33:H52)</f>
        <v>0</v>
      </c>
      <c r="I53" s="275">
        <f t="shared" ref="I53:AK53" si="7">SUM(I33:I52)</f>
        <v>0</v>
      </c>
      <c r="J53" s="275">
        <f t="shared" si="7"/>
        <v>0</v>
      </c>
      <c r="K53" s="275">
        <f t="shared" si="7"/>
        <v>0</v>
      </c>
      <c r="L53" s="275">
        <f t="shared" si="7"/>
        <v>0</v>
      </c>
      <c r="M53" s="275">
        <f t="shared" si="7"/>
        <v>0</v>
      </c>
      <c r="N53" s="275">
        <f t="shared" si="7"/>
        <v>0</v>
      </c>
      <c r="O53" s="275">
        <f t="shared" si="7"/>
        <v>0</v>
      </c>
      <c r="P53" s="275">
        <f t="shared" si="7"/>
        <v>0</v>
      </c>
      <c r="Q53" s="275">
        <f t="shared" si="7"/>
        <v>0</v>
      </c>
      <c r="R53" s="275">
        <f t="shared" si="7"/>
        <v>0</v>
      </c>
      <c r="S53" s="275">
        <f t="shared" si="7"/>
        <v>0</v>
      </c>
      <c r="T53" s="275">
        <f t="shared" si="7"/>
        <v>0</v>
      </c>
      <c r="U53" s="275">
        <f t="shared" si="7"/>
        <v>0</v>
      </c>
      <c r="V53" s="275">
        <f t="shared" si="7"/>
        <v>0</v>
      </c>
      <c r="W53" s="275">
        <f t="shared" si="7"/>
        <v>0</v>
      </c>
      <c r="X53" s="275">
        <f t="shared" si="7"/>
        <v>0</v>
      </c>
      <c r="Y53" s="275">
        <f t="shared" si="7"/>
        <v>0</v>
      </c>
      <c r="Z53" s="275">
        <f t="shared" si="7"/>
        <v>0</v>
      </c>
      <c r="AA53" s="275">
        <f t="shared" si="7"/>
        <v>0</v>
      </c>
      <c r="AB53" s="275">
        <f t="shared" si="7"/>
        <v>0</v>
      </c>
      <c r="AC53" s="275">
        <f t="shared" si="7"/>
        <v>0</v>
      </c>
      <c r="AD53" s="275">
        <f t="shared" si="7"/>
        <v>0</v>
      </c>
      <c r="AE53" s="275">
        <f t="shared" si="7"/>
        <v>0</v>
      </c>
      <c r="AF53" s="275">
        <f t="shared" si="7"/>
        <v>0</v>
      </c>
      <c r="AG53" s="275">
        <f t="shared" si="7"/>
        <v>0</v>
      </c>
      <c r="AH53" s="275">
        <f t="shared" si="7"/>
        <v>0</v>
      </c>
      <c r="AI53" s="275">
        <f t="shared" si="7"/>
        <v>0</v>
      </c>
      <c r="AJ53" s="275">
        <f t="shared" si="7"/>
        <v>0</v>
      </c>
      <c r="AK53" s="275">
        <f t="shared" si="7"/>
        <v>0</v>
      </c>
    </row>
    <row r="54" spans="1:38" ht="15" thickBot="1" x14ac:dyDescent="0.35">
      <c r="A54" s="259"/>
      <c r="B54" s="271"/>
      <c r="C54" s="272"/>
      <c r="D54" s="272"/>
      <c r="E54" s="273"/>
      <c r="F54" s="272"/>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row>
    <row r="55" spans="1:38" ht="15" thickBot="1" x14ac:dyDescent="0.35">
      <c r="B55" s="271" t="s">
        <v>251</v>
      </c>
      <c r="C55" s="272"/>
      <c r="D55" s="272"/>
      <c r="E55" s="273" t="s">
        <v>100</v>
      </c>
      <c r="F55" s="277">
        <f>F53-F29</f>
        <v>0</v>
      </c>
      <c r="G55" s="275">
        <f>G53-G29</f>
        <v>0</v>
      </c>
      <c r="H55" s="275">
        <f>H53-H29</f>
        <v>0</v>
      </c>
      <c r="I55" s="275">
        <f t="shared" ref="I55:AK55" si="8">I53-I29</f>
        <v>0</v>
      </c>
      <c r="J55" s="275">
        <f t="shared" si="8"/>
        <v>0</v>
      </c>
      <c r="K55" s="275">
        <f t="shared" si="8"/>
        <v>0</v>
      </c>
      <c r="L55" s="275">
        <f t="shared" si="8"/>
        <v>0</v>
      </c>
      <c r="M55" s="275">
        <f t="shared" si="8"/>
        <v>0</v>
      </c>
      <c r="N55" s="275">
        <f t="shared" si="8"/>
        <v>0</v>
      </c>
      <c r="O55" s="275">
        <f t="shared" si="8"/>
        <v>0</v>
      </c>
      <c r="P55" s="275">
        <f t="shared" si="8"/>
        <v>0</v>
      </c>
      <c r="Q55" s="275">
        <f t="shared" si="8"/>
        <v>0</v>
      </c>
      <c r="R55" s="275">
        <f t="shared" si="8"/>
        <v>0</v>
      </c>
      <c r="S55" s="275">
        <f t="shared" si="8"/>
        <v>0</v>
      </c>
      <c r="T55" s="275">
        <f t="shared" si="8"/>
        <v>0</v>
      </c>
      <c r="U55" s="275">
        <f t="shared" si="8"/>
        <v>0</v>
      </c>
      <c r="V55" s="275">
        <f t="shared" si="8"/>
        <v>0</v>
      </c>
      <c r="W55" s="275">
        <f t="shared" si="8"/>
        <v>0</v>
      </c>
      <c r="X55" s="275">
        <f t="shared" si="8"/>
        <v>0</v>
      </c>
      <c r="Y55" s="275">
        <f t="shared" si="8"/>
        <v>0</v>
      </c>
      <c r="Z55" s="275">
        <f t="shared" si="8"/>
        <v>0</v>
      </c>
      <c r="AA55" s="275">
        <f t="shared" si="8"/>
        <v>0</v>
      </c>
      <c r="AB55" s="275">
        <f t="shared" si="8"/>
        <v>0</v>
      </c>
      <c r="AC55" s="275">
        <f t="shared" si="8"/>
        <v>0</v>
      </c>
      <c r="AD55" s="275">
        <f t="shared" si="8"/>
        <v>0</v>
      </c>
      <c r="AE55" s="275">
        <f t="shared" si="8"/>
        <v>0</v>
      </c>
      <c r="AF55" s="275">
        <f t="shared" si="8"/>
        <v>0</v>
      </c>
      <c r="AG55" s="275">
        <f t="shared" si="8"/>
        <v>0</v>
      </c>
      <c r="AH55" s="275">
        <f t="shared" si="8"/>
        <v>0</v>
      </c>
      <c r="AI55" s="275">
        <f t="shared" si="8"/>
        <v>0</v>
      </c>
      <c r="AJ55" s="275">
        <f t="shared" si="8"/>
        <v>0</v>
      </c>
      <c r="AK55" s="275">
        <f t="shared" si="8"/>
        <v>0</v>
      </c>
    </row>
    <row r="56" spans="1:38" x14ac:dyDescent="0.3">
      <c r="B56" s="278"/>
      <c r="C56" s="279"/>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row>
    <row r="57" spans="1:38" ht="15" thickBot="1" x14ac:dyDescent="0.35">
      <c r="B57" s="278"/>
      <c r="C57" s="279"/>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row>
    <row r="58" spans="1:38" ht="24" thickBot="1" x14ac:dyDescent="0.35">
      <c r="A58" s="249" t="s">
        <v>218</v>
      </c>
      <c r="B58" s="250"/>
      <c r="C58" s="250"/>
      <c r="D58" s="251"/>
      <c r="E58" s="252"/>
      <c r="F58" s="252"/>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2"/>
    </row>
    <row r="59" spans="1:38" s="189" customFormat="1" ht="14.4" customHeight="1" x14ac:dyDescent="0.3">
      <c r="A59" s="283"/>
      <c r="B59" s="183"/>
      <c r="C59" s="184"/>
      <c r="D59" s="184"/>
      <c r="E59" s="185"/>
      <c r="F59" s="186"/>
      <c r="G59" s="188" t="s">
        <v>20</v>
      </c>
      <c r="H59" s="188" t="s">
        <v>21</v>
      </c>
      <c r="I59" s="188" t="s">
        <v>22</v>
      </c>
      <c r="J59" s="188" t="s">
        <v>23</v>
      </c>
      <c r="K59" s="188" t="s">
        <v>24</v>
      </c>
      <c r="L59" s="188" t="s">
        <v>25</v>
      </c>
      <c r="M59" s="188" t="s">
        <v>26</v>
      </c>
      <c r="N59" s="188" t="s">
        <v>27</v>
      </c>
      <c r="O59" s="188" t="s">
        <v>28</v>
      </c>
      <c r="P59" s="188" t="s">
        <v>29</v>
      </c>
      <c r="Q59" s="188" t="s">
        <v>30</v>
      </c>
      <c r="R59" s="188" t="s">
        <v>31</v>
      </c>
      <c r="S59" s="188" t="s">
        <v>32</v>
      </c>
      <c r="T59" s="188" t="s">
        <v>33</v>
      </c>
      <c r="U59" s="188" t="s">
        <v>34</v>
      </c>
      <c r="V59" s="188" t="s">
        <v>35</v>
      </c>
      <c r="W59" s="188" t="s">
        <v>36</v>
      </c>
      <c r="X59" s="188" t="s">
        <v>37</v>
      </c>
      <c r="Y59" s="188" t="s">
        <v>38</v>
      </c>
      <c r="Z59" s="188" t="s">
        <v>39</v>
      </c>
      <c r="AA59" s="188" t="s">
        <v>40</v>
      </c>
      <c r="AB59" s="188" t="s">
        <v>41</v>
      </c>
      <c r="AC59" s="188" t="s">
        <v>42</v>
      </c>
      <c r="AD59" s="188" t="s">
        <v>43</v>
      </c>
      <c r="AE59" s="188" t="s">
        <v>44</v>
      </c>
      <c r="AF59" s="188" t="s">
        <v>45</v>
      </c>
      <c r="AG59" s="188" t="s">
        <v>46</v>
      </c>
      <c r="AH59" s="188" t="s">
        <v>47</v>
      </c>
      <c r="AI59" s="188" t="s">
        <v>48</v>
      </c>
      <c r="AJ59" s="188" t="s">
        <v>49</v>
      </c>
      <c r="AK59" s="188" t="s">
        <v>84</v>
      </c>
      <c r="AL59" s="188"/>
    </row>
    <row r="60" spans="1:38" ht="14.4" customHeight="1" x14ac:dyDescent="0.3">
      <c r="A60" s="284">
        <v>7</v>
      </c>
      <c r="B60" s="360" t="s">
        <v>239</v>
      </c>
      <c r="C60" s="360"/>
      <c r="D60" s="285"/>
      <c r="E60" s="258"/>
      <c r="F60" s="286"/>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row>
    <row r="61" spans="1:38" ht="14.4" customHeight="1" x14ac:dyDescent="0.3">
      <c r="A61" s="259">
        <f>A60+0.01</f>
        <v>7.01</v>
      </c>
      <c r="B61" s="106" t="s">
        <v>104</v>
      </c>
      <c r="D61" s="121" t="s">
        <v>55</v>
      </c>
      <c r="E61" s="244" t="s">
        <v>100</v>
      </c>
      <c r="F61" s="287">
        <f>SUM(G61:AK61)</f>
        <v>0</v>
      </c>
      <c r="G61" s="131">
        <v>0</v>
      </c>
      <c r="H61" s="131">
        <v>0</v>
      </c>
      <c r="I61" s="131">
        <v>0</v>
      </c>
      <c r="J61" s="131">
        <v>0</v>
      </c>
      <c r="K61" s="131">
        <v>0</v>
      </c>
      <c r="L61" s="131">
        <v>0</v>
      </c>
      <c r="M61" s="131">
        <v>0</v>
      </c>
      <c r="N61" s="131">
        <v>0</v>
      </c>
      <c r="O61" s="131">
        <v>0</v>
      </c>
      <c r="P61" s="131">
        <v>0</v>
      </c>
      <c r="Q61" s="131">
        <v>0</v>
      </c>
      <c r="R61" s="131">
        <v>0</v>
      </c>
      <c r="S61" s="131">
        <v>0</v>
      </c>
      <c r="T61" s="131">
        <v>0</v>
      </c>
      <c r="U61" s="131">
        <v>0</v>
      </c>
      <c r="V61" s="131">
        <v>0</v>
      </c>
      <c r="W61" s="131">
        <v>0</v>
      </c>
      <c r="X61" s="131">
        <v>0</v>
      </c>
      <c r="Y61" s="131">
        <v>0</v>
      </c>
      <c r="Z61" s="131">
        <v>0</v>
      </c>
      <c r="AA61" s="131">
        <v>0</v>
      </c>
      <c r="AB61" s="131">
        <v>0</v>
      </c>
      <c r="AC61" s="131">
        <v>0</v>
      </c>
      <c r="AD61" s="131">
        <v>0</v>
      </c>
      <c r="AE61" s="131">
        <v>0</v>
      </c>
      <c r="AF61" s="131">
        <v>0</v>
      </c>
      <c r="AG61" s="131">
        <v>0</v>
      </c>
      <c r="AH61" s="131">
        <v>0</v>
      </c>
      <c r="AI61" s="131">
        <v>0</v>
      </c>
      <c r="AJ61" s="131">
        <v>0</v>
      </c>
      <c r="AK61" s="131">
        <v>0</v>
      </c>
    </row>
    <row r="62" spans="1:38" ht="14.4" customHeight="1" x14ac:dyDescent="0.3">
      <c r="A62" s="259">
        <f t="shared" ref="A62:A90" si="9">A61+0.01</f>
        <v>7.02</v>
      </c>
      <c r="B62" s="106" t="s">
        <v>126</v>
      </c>
      <c r="D62" s="75" t="s">
        <v>55</v>
      </c>
      <c r="E62" s="244" t="s">
        <v>100</v>
      </c>
      <c r="F62" s="287">
        <f t="shared" ref="F62:F90" si="10">SUM(G62:AK62)</f>
        <v>0</v>
      </c>
      <c r="G62" s="131">
        <v>0</v>
      </c>
      <c r="H62" s="131">
        <v>0</v>
      </c>
      <c r="I62" s="131">
        <v>0</v>
      </c>
      <c r="J62" s="131">
        <v>0</v>
      </c>
      <c r="K62" s="131">
        <v>0</v>
      </c>
      <c r="L62" s="131">
        <v>0</v>
      </c>
      <c r="M62" s="131">
        <v>0</v>
      </c>
      <c r="N62" s="131">
        <v>0</v>
      </c>
      <c r="O62" s="131">
        <v>0</v>
      </c>
      <c r="P62" s="131">
        <v>0</v>
      </c>
      <c r="Q62" s="131">
        <v>0</v>
      </c>
      <c r="R62" s="131">
        <v>0</v>
      </c>
      <c r="S62" s="131">
        <v>0</v>
      </c>
      <c r="T62" s="131">
        <v>0</v>
      </c>
      <c r="U62" s="131">
        <v>0</v>
      </c>
      <c r="V62" s="131">
        <v>0</v>
      </c>
      <c r="W62" s="131">
        <v>0</v>
      </c>
      <c r="X62" s="131">
        <v>0</v>
      </c>
      <c r="Y62" s="131">
        <v>0</v>
      </c>
      <c r="Z62" s="131">
        <v>0</v>
      </c>
      <c r="AA62" s="131">
        <v>0</v>
      </c>
      <c r="AB62" s="131">
        <v>0</v>
      </c>
      <c r="AC62" s="131">
        <v>0</v>
      </c>
      <c r="AD62" s="131">
        <v>0</v>
      </c>
      <c r="AE62" s="131">
        <v>0</v>
      </c>
      <c r="AF62" s="131">
        <v>0</v>
      </c>
      <c r="AG62" s="131">
        <v>0</v>
      </c>
      <c r="AH62" s="131">
        <v>0</v>
      </c>
      <c r="AI62" s="131">
        <v>0</v>
      </c>
      <c r="AJ62" s="131">
        <v>0</v>
      </c>
      <c r="AK62" s="131">
        <v>0</v>
      </c>
    </row>
    <row r="63" spans="1:38" ht="14.4" customHeight="1" x14ac:dyDescent="0.3">
      <c r="A63" s="259">
        <f t="shared" si="9"/>
        <v>7.0299999999999994</v>
      </c>
      <c r="B63" s="106" t="s">
        <v>105</v>
      </c>
      <c r="D63" s="75" t="s">
        <v>55</v>
      </c>
      <c r="E63" s="244" t="s">
        <v>100</v>
      </c>
      <c r="F63" s="287">
        <f t="shared" si="10"/>
        <v>0</v>
      </c>
      <c r="G63" s="131">
        <v>0</v>
      </c>
      <c r="H63" s="131">
        <v>0</v>
      </c>
      <c r="I63" s="131">
        <v>0</v>
      </c>
      <c r="J63" s="131">
        <v>0</v>
      </c>
      <c r="K63" s="131">
        <v>0</v>
      </c>
      <c r="L63" s="131">
        <v>0</v>
      </c>
      <c r="M63" s="131">
        <v>0</v>
      </c>
      <c r="N63" s="131">
        <v>0</v>
      </c>
      <c r="O63" s="131">
        <v>0</v>
      </c>
      <c r="P63" s="131">
        <v>0</v>
      </c>
      <c r="Q63" s="131">
        <v>0</v>
      </c>
      <c r="R63" s="131">
        <v>0</v>
      </c>
      <c r="S63" s="131">
        <v>0</v>
      </c>
      <c r="T63" s="131">
        <v>0</v>
      </c>
      <c r="U63" s="131">
        <v>0</v>
      </c>
      <c r="V63" s="131">
        <v>0</v>
      </c>
      <c r="W63" s="131">
        <v>0</v>
      </c>
      <c r="X63" s="131">
        <v>0</v>
      </c>
      <c r="Y63" s="131">
        <v>0</v>
      </c>
      <c r="Z63" s="131">
        <v>0</v>
      </c>
      <c r="AA63" s="131">
        <v>0</v>
      </c>
      <c r="AB63" s="131">
        <v>0</v>
      </c>
      <c r="AC63" s="131">
        <v>0</v>
      </c>
      <c r="AD63" s="131">
        <v>0</v>
      </c>
      <c r="AE63" s="131">
        <v>0</v>
      </c>
      <c r="AF63" s="131">
        <v>0</v>
      </c>
      <c r="AG63" s="131">
        <v>0</v>
      </c>
      <c r="AH63" s="131">
        <v>0</v>
      </c>
      <c r="AI63" s="131">
        <v>0</v>
      </c>
      <c r="AJ63" s="131">
        <v>0</v>
      </c>
      <c r="AK63" s="131">
        <v>0</v>
      </c>
    </row>
    <row r="64" spans="1:38" ht="14.4" customHeight="1" x14ac:dyDescent="0.3">
      <c r="A64" s="259">
        <f t="shared" si="9"/>
        <v>7.0399999999999991</v>
      </c>
      <c r="B64" s="106" t="s">
        <v>106</v>
      </c>
      <c r="D64" s="75" t="s">
        <v>55</v>
      </c>
      <c r="E64" s="244" t="s">
        <v>100</v>
      </c>
      <c r="F64" s="287">
        <f t="shared" si="10"/>
        <v>0</v>
      </c>
      <c r="G64" s="131">
        <v>0</v>
      </c>
      <c r="H64" s="131">
        <v>0</v>
      </c>
      <c r="I64" s="131">
        <v>0</v>
      </c>
      <c r="J64" s="131">
        <v>0</v>
      </c>
      <c r="K64" s="131">
        <v>0</v>
      </c>
      <c r="L64" s="131">
        <v>0</v>
      </c>
      <c r="M64" s="131">
        <v>0</v>
      </c>
      <c r="N64" s="131">
        <v>0</v>
      </c>
      <c r="O64" s="131">
        <v>0</v>
      </c>
      <c r="P64" s="131">
        <v>0</v>
      </c>
      <c r="Q64" s="131">
        <v>0</v>
      </c>
      <c r="R64" s="131">
        <v>0</v>
      </c>
      <c r="S64" s="131">
        <v>0</v>
      </c>
      <c r="T64" s="131">
        <v>0</v>
      </c>
      <c r="U64" s="131">
        <v>0</v>
      </c>
      <c r="V64" s="131">
        <v>0</v>
      </c>
      <c r="W64" s="131">
        <v>0</v>
      </c>
      <c r="X64" s="131">
        <v>0</v>
      </c>
      <c r="Y64" s="131">
        <v>0</v>
      </c>
      <c r="Z64" s="131">
        <v>0</v>
      </c>
      <c r="AA64" s="131">
        <v>0</v>
      </c>
      <c r="AB64" s="131">
        <v>0</v>
      </c>
      <c r="AC64" s="131">
        <v>0</v>
      </c>
      <c r="AD64" s="131">
        <v>0</v>
      </c>
      <c r="AE64" s="131">
        <v>0</v>
      </c>
      <c r="AF64" s="131">
        <v>0</v>
      </c>
      <c r="AG64" s="131">
        <v>0</v>
      </c>
      <c r="AH64" s="131">
        <v>0</v>
      </c>
      <c r="AI64" s="131">
        <v>0</v>
      </c>
      <c r="AJ64" s="131">
        <v>0</v>
      </c>
      <c r="AK64" s="131">
        <v>0</v>
      </c>
    </row>
    <row r="65" spans="1:37" ht="14.4" customHeight="1" x14ac:dyDescent="0.3">
      <c r="A65" s="259">
        <f t="shared" si="9"/>
        <v>7.0499999999999989</v>
      </c>
      <c r="B65" s="106" t="s">
        <v>107</v>
      </c>
      <c r="D65" s="75" t="s">
        <v>55</v>
      </c>
      <c r="E65" s="244" t="s">
        <v>100</v>
      </c>
      <c r="F65" s="287">
        <f t="shared" si="10"/>
        <v>0</v>
      </c>
      <c r="G65" s="131">
        <v>0</v>
      </c>
      <c r="H65" s="131">
        <v>0</v>
      </c>
      <c r="I65" s="131">
        <v>0</v>
      </c>
      <c r="J65" s="131">
        <v>0</v>
      </c>
      <c r="K65" s="131">
        <v>0</v>
      </c>
      <c r="L65" s="131">
        <v>0</v>
      </c>
      <c r="M65" s="131">
        <v>0</v>
      </c>
      <c r="N65" s="131">
        <v>0</v>
      </c>
      <c r="O65" s="131">
        <v>0</v>
      </c>
      <c r="P65" s="131">
        <v>0</v>
      </c>
      <c r="Q65" s="131">
        <v>0</v>
      </c>
      <c r="R65" s="131">
        <v>0</v>
      </c>
      <c r="S65" s="131">
        <v>0</v>
      </c>
      <c r="T65" s="131">
        <v>0</v>
      </c>
      <c r="U65" s="131">
        <v>0</v>
      </c>
      <c r="V65" s="131">
        <v>0</v>
      </c>
      <c r="W65" s="131">
        <v>0</v>
      </c>
      <c r="X65" s="131">
        <v>0</v>
      </c>
      <c r="Y65" s="131">
        <v>0</v>
      </c>
      <c r="Z65" s="131">
        <v>0</v>
      </c>
      <c r="AA65" s="131">
        <v>0</v>
      </c>
      <c r="AB65" s="131">
        <v>0</v>
      </c>
      <c r="AC65" s="131">
        <v>0</v>
      </c>
      <c r="AD65" s="131">
        <v>0</v>
      </c>
      <c r="AE65" s="131">
        <v>0</v>
      </c>
      <c r="AF65" s="131">
        <v>0</v>
      </c>
      <c r="AG65" s="131">
        <v>0</v>
      </c>
      <c r="AH65" s="131">
        <v>0</v>
      </c>
      <c r="AI65" s="131">
        <v>0</v>
      </c>
      <c r="AJ65" s="131">
        <v>0</v>
      </c>
      <c r="AK65" s="131">
        <v>0</v>
      </c>
    </row>
    <row r="66" spans="1:37" ht="14.4" customHeight="1" x14ac:dyDescent="0.3">
      <c r="A66" s="259">
        <f t="shared" si="9"/>
        <v>7.0599999999999987</v>
      </c>
      <c r="B66" s="106" t="s">
        <v>108</v>
      </c>
      <c r="D66" s="75" t="s">
        <v>55</v>
      </c>
      <c r="E66" s="244" t="s">
        <v>100</v>
      </c>
      <c r="F66" s="287">
        <f t="shared" si="10"/>
        <v>0</v>
      </c>
      <c r="G66" s="131">
        <v>0</v>
      </c>
      <c r="H66" s="131">
        <v>0</v>
      </c>
      <c r="I66" s="131">
        <v>0</v>
      </c>
      <c r="J66" s="131">
        <v>0</v>
      </c>
      <c r="K66" s="131">
        <v>0</v>
      </c>
      <c r="L66" s="131">
        <v>0</v>
      </c>
      <c r="M66" s="131">
        <v>0</v>
      </c>
      <c r="N66" s="131">
        <v>0</v>
      </c>
      <c r="O66" s="131">
        <v>0</v>
      </c>
      <c r="P66" s="131">
        <v>0</v>
      </c>
      <c r="Q66" s="131">
        <v>0</v>
      </c>
      <c r="R66" s="131">
        <v>0</v>
      </c>
      <c r="S66" s="131">
        <v>0</v>
      </c>
      <c r="T66" s="131">
        <v>0</v>
      </c>
      <c r="U66" s="131">
        <v>0</v>
      </c>
      <c r="V66" s="131">
        <v>0</v>
      </c>
      <c r="W66" s="131">
        <v>0</v>
      </c>
      <c r="X66" s="131">
        <v>0</v>
      </c>
      <c r="Y66" s="131">
        <v>0</v>
      </c>
      <c r="Z66" s="131">
        <v>0</v>
      </c>
      <c r="AA66" s="131">
        <v>0</v>
      </c>
      <c r="AB66" s="131">
        <v>0</v>
      </c>
      <c r="AC66" s="131">
        <v>0</v>
      </c>
      <c r="AD66" s="131">
        <v>0</v>
      </c>
      <c r="AE66" s="131">
        <v>0</v>
      </c>
      <c r="AF66" s="131">
        <v>0</v>
      </c>
      <c r="AG66" s="131">
        <v>0</v>
      </c>
      <c r="AH66" s="131">
        <v>0</v>
      </c>
      <c r="AI66" s="131">
        <v>0</v>
      </c>
      <c r="AJ66" s="131">
        <v>0</v>
      </c>
      <c r="AK66" s="131">
        <v>0</v>
      </c>
    </row>
    <row r="67" spans="1:37" ht="14.4" customHeight="1" x14ac:dyDescent="0.3">
      <c r="A67" s="259">
        <f t="shared" si="9"/>
        <v>7.0699999999999985</v>
      </c>
      <c r="B67" s="106" t="s">
        <v>110</v>
      </c>
      <c r="D67" s="75" t="s">
        <v>55</v>
      </c>
      <c r="E67" s="244" t="s">
        <v>100</v>
      </c>
      <c r="F67" s="287">
        <f t="shared" si="10"/>
        <v>0</v>
      </c>
      <c r="G67" s="131">
        <v>0</v>
      </c>
      <c r="H67" s="131">
        <v>0</v>
      </c>
      <c r="I67" s="131">
        <v>0</v>
      </c>
      <c r="J67" s="131">
        <v>0</v>
      </c>
      <c r="K67" s="131">
        <v>0</v>
      </c>
      <c r="L67" s="131">
        <v>0</v>
      </c>
      <c r="M67" s="131">
        <v>0</v>
      </c>
      <c r="N67" s="131">
        <v>0</v>
      </c>
      <c r="O67" s="131">
        <v>0</v>
      </c>
      <c r="P67" s="131">
        <v>0</v>
      </c>
      <c r="Q67" s="131">
        <v>0</v>
      </c>
      <c r="R67" s="131">
        <v>0</v>
      </c>
      <c r="S67" s="131">
        <v>0</v>
      </c>
      <c r="T67" s="131">
        <v>0</v>
      </c>
      <c r="U67" s="131">
        <v>0</v>
      </c>
      <c r="V67" s="131">
        <v>0</v>
      </c>
      <c r="W67" s="131">
        <v>0</v>
      </c>
      <c r="X67" s="131">
        <v>0</v>
      </c>
      <c r="Y67" s="131">
        <v>0</v>
      </c>
      <c r="Z67" s="131">
        <v>0</v>
      </c>
      <c r="AA67" s="131">
        <v>0</v>
      </c>
      <c r="AB67" s="131">
        <v>0</v>
      </c>
      <c r="AC67" s="131">
        <v>0</v>
      </c>
      <c r="AD67" s="131">
        <v>0</v>
      </c>
      <c r="AE67" s="131">
        <v>0</v>
      </c>
      <c r="AF67" s="131">
        <v>0</v>
      </c>
      <c r="AG67" s="131">
        <v>0</v>
      </c>
      <c r="AH67" s="131">
        <v>0</v>
      </c>
      <c r="AI67" s="131">
        <v>0</v>
      </c>
      <c r="AJ67" s="131">
        <v>0</v>
      </c>
      <c r="AK67" s="131">
        <v>0</v>
      </c>
    </row>
    <row r="68" spans="1:37" ht="14.4" customHeight="1" x14ac:dyDescent="0.3">
      <c r="A68" s="259">
        <f t="shared" si="9"/>
        <v>7.0799999999999983</v>
      </c>
      <c r="B68" s="106" t="s">
        <v>109</v>
      </c>
      <c r="C68" s="107"/>
      <c r="D68" s="75" t="s">
        <v>55</v>
      </c>
      <c r="E68" s="244" t="s">
        <v>100</v>
      </c>
      <c r="F68" s="287">
        <f t="shared" si="10"/>
        <v>0</v>
      </c>
      <c r="G68" s="131">
        <v>0</v>
      </c>
      <c r="H68" s="131">
        <v>0</v>
      </c>
      <c r="I68" s="131">
        <v>0</v>
      </c>
      <c r="J68" s="131">
        <v>0</v>
      </c>
      <c r="K68" s="131">
        <v>0</v>
      </c>
      <c r="L68" s="131">
        <v>0</v>
      </c>
      <c r="M68" s="131">
        <v>0</v>
      </c>
      <c r="N68" s="131">
        <v>0</v>
      </c>
      <c r="O68" s="131">
        <v>0</v>
      </c>
      <c r="P68" s="131">
        <v>0</v>
      </c>
      <c r="Q68" s="131">
        <v>0</v>
      </c>
      <c r="R68" s="131">
        <v>0</v>
      </c>
      <c r="S68" s="131">
        <v>0</v>
      </c>
      <c r="T68" s="131">
        <v>0</v>
      </c>
      <c r="U68" s="131">
        <v>0</v>
      </c>
      <c r="V68" s="131">
        <v>0</v>
      </c>
      <c r="W68" s="131">
        <v>0</v>
      </c>
      <c r="X68" s="131">
        <v>0</v>
      </c>
      <c r="Y68" s="131">
        <v>0</v>
      </c>
      <c r="Z68" s="131">
        <v>0</v>
      </c>
      <c r="AA68" s="131">
        <v>0</v>
      </c>
      <c r="AB68" s="131">
        <v>0</v>
      </c>
      <c r="AC68" s="131">
        <v>0</v>
      </c>
      <c r="AD68" s="131">
        <v>0</v>
      </c>
      <c r="AE68" s="131">
        <v>0</v>
      </c>
      <c r="AF68" s="131">
        <v>0</v>
      </c>
      <c r="AG68" s="131">
        <v>0</v>
      </c>
      <c r="AH68" s="131">
        <v>0</v>
      </c>
      <c r="AI68" s="131">
        <v>0</v>
      </c>
      <c r="AJ68" s="131">
        <v>0</v>
      </c>
      <c r="AK68" s="131">
        <v>0</v>
      </c>
    </row>
    <row r="69" spans="1:37" ht="14.4" customHeight="1" x14ac:dyDescent="0.3">
      <c r="A69" s="259">
        <f t="shared" si="9"/>
        <v>7.0899999999999981</v>
      </c>
      <c r="B69" s="106" t="s">
        <v>111</v>
      </c>
      <c r="C69" s="107"/>
      <c r="D69" s="75" t="s">
        <v>55</v>
      </c>
      <c r="E69" s="244" t="s">
        <v>100</v>
      </c>
      <c r="F69" s="287">
        <f t="shared" si="10"/>
        <v>0</v>
      </c>
      <c r="G69" s="131">
        <v>0</v>
      </c>
      <c r="H69" s="131">
        <v>0</v>
      </c>
      <c r="I69" s="131">
        <v>0</v>
      </c>
      <c r="J69" s="131">
        <v>0</v>
      </c>
      <c r="K69" s="131">
        <v>0</v>
      </c>
      <c r="L69" s="131">
        <v>0</v>
      </c>
      <c r="M69" s="131">
        <v>0</v>
      </c>
      <c r="N69" s="131">
        <v>0</v>
      </c>
      <c r="O69" s="131">
        <v>0</v>
      </c>
      <c r="P69" s="131">
        <v>0</v>
      </c>
      <c r="Q69" s="131">
        <v>0</v>
      </c>
      <c r="R69" s="131">
        <v>0</v>
      </c>
      <c r="S69" s="131">
        <v>0</v>
      </c>
      <c r="T69" s="131">
        <v>0</v>
      </c>
      <c r="U69" s="131">
        <v>0</v>
      </c>
      <c r="V69" s="131">
        <v>0</v>
      </c>
      <c r="W69" s="131">
        <v>0</v>
      </c>
      <c r="X69" s="131">
        <v>0</v>
      </c>
      <c r="Y69" s="131">
        <v>0</v>
      </c>
      <c r="Z69" s="131">
        <v>0</v>
      </c>
      <c r="AA69" s="131">
        <v>0</v>
      </c>
      <c r="AB69" s="131">
        <v>0</v>
      </c>
      <c r="AC69" s="131">
        <v>0</v>
      </c>
      <c r="AD69" s="131">
        <v>0</v>
      </c>
      <c r="AE69" s="131">
        <v>0</v>
      </c>
      <c r="AF69" s="131">
        <v>0</v>
      </c>
      <c r="AG69" s="131">
        <v>0</v>
      </c>
      <c r="AH69" s="131">
        <v>0</v>
      </c>
      <c r="AI69" s="131">
        <v>0</v>
      </c>
      <c r="AJ69" s="131">
        <v>0</v>
      </c>
      <c r="AK69" s="131">
        <v>0</v>
      </c>
    </row>
    <row r="70" spans="1:37" ht="14.4" customHeight="1" x14ac:dyDescent="0.3">
      <c r="A70" s="259">
        <f t="shared" si="9"/>
        <v>7.0999999999999979</v>
      </c>
      <c r="B70" s="106" t="s">
        <v>112</v>
      </c>
      <c r="C70" s="107"/>
      <c r="D70" s="75" t="s">
        <v>55</v>
      </c>
      <c r="E70" s="244" t="s">
        <v>100</v>
      </c>
      <c r="F70" s="287">
        <f t="shared" si="10"/>
        <v>0</v>
      </c>
      <c r="G70" s="131">
        <v>0</v>
      </c>
      <c r="H70" s="131">
        <v>0</v>
      </c>
      <c r="I70" s="131">
        <v>0</v>
      </c>
      <c r="J70" s="131">
        <v>0</v>
      </c>
      <c r="K70" s="131">
        <v>0</v>
      </c>
      <c r="L70" s="131">
        <v>0</v>
      </c>
      <c r="M70" s="131">
        <v>0</v>
      </c>
      <c r="N70" s="131">
        <v>0</v>
      </c>
      <c r="O70" s="131">
        <v>0</v>
      </c>
      <c r="P70" s="131">
        <v>0</v>
      </c>
      <c r="Q70" s="131">
        <v>0</v>
      </c>
      <c r="R70" s="131">
        <v>0</v>
      </c>
      <c r="S70" s="131">
        <v>0</v>
      </c>
      <c r="T70" s="131">
        <v>0</v>
      </c>
      <c r="U70" s="131">
        <v>0</v>
      </c>
      <c r="V70" s="131">
        <v>0</v>
      </c>
      <c r="W70" s="131">
        <v>0</v>
      </c>
      <c r="X70" s="131">
        <v>0</v>
      </c>
      <c r="Y70" s="131">
        <v>0</v>
      </c>
      <c r="Z70" s="131">
        <v>0</v>
      </c>
      <c r="AA70" s="131">
        <v>0</v>
      </c>
      <c r="AB70" s="131">
        <v>0</v>
      </c>
      <c r="AC70" s="131">
        <v>0</v>
      </c>
      <c r="AD70" s="131">
        <v>0</v>
      </c>
      <c r="AE70" s="131">
        <v>0</v>
      </c>
      <c r="AF70" s="131">
        <v>0</v>
      </c>
      <c r="AG70" s="131">
        <v>0</v>
      </c>
      <c r="AH70" s="131">
        <v>0</v>
      </c>
      <c r="AI70" s="131">
        <v>0</v>
      </c>
      <c r="AJ70" s="131">
        <v>0</v>
      </c>
      <c r="AK70" s="131">
        <v>0</v>
      </c>
    </row>
    <row r="71" spans="1:37" ht="14.4" customHeight="1" x14ac:dyDescent="0.3">
      <c r="A71" s="259">
        <f t="shared" si="9"/>
        <v>7.1099999999999977</v>
      </c>
      <c r="B71" s="106" t="s">
        <v>127</v>
      </c>
      <c r="D71" s="75" t="s">
        <v>55</v>
      </c>
      <c r="E71" s="244" t="s">
        <v>100</v>
      </c>
      <c r="F71" s="287">
        <f t="shared" si="10"/>
        <v>0</v>
      </c>
      <c r="G71" s="131">
        <v>0</v>
      </c>
      <c r="H71" s="131">
        <v>0</v>
      </c>
      <c r="I71" s="131">
        <v>0</v>
      </c>
      <c r="J71" s="131">
        <v>0</v>
      </c>
      <c r="K71" s="131">
        <v>0</v>
      </c>
      <c r="L71" s="131">
        <v>0</v>
      </c>
      <c r="M71" s="131">
        <v>0</v>
      </c>
      <c r="N71" s="131">
        <v>0</v>
      </c>
      <c r="O71" s="131">
        <v>0</v>
      </c>
      <c r="P71" s="131">
        <v>0</v>
      </c>
      <c r="Q71" s="131">
        <v>0</v>
      </c>
      <c r="R71" s="131">
        <v>0</v>
      </c>
      <c r="S71" s="131">
        <v>0</v>
      </c>
      <c r="T71" s="131">
        <v>0</v>
      </c>
      <c r="U71" s="131">
        <v>0</v>
      </c>
      <c r="V71" s="131">
        <v>0</v>
      </c>
      <c r="W71" s="131">
        <v>0</v>
      </c>
      <c r="X71" s="131">
        <v>0</v>
      </c>
      <c r="Y71" s="131">
        <v>0</v>
      </c>
      <c r="Z71" s="131">
        <v>0</v>
      </c>
      <c r="AA71" s="131">
        <v>0</v>
      </c>
      <c r="AB71" s="131">
        <v>0</v>
      </c>
      <c r="AC71" s="131">
        <v>0</v>
      </c>
      <c r="AD71" s="131">
        <v>0</v>
      </c>
      <c r="AE71" s="131">
        <v>0</v>
      </c>
      <c r="AF71" s="131">
        <v>0</v>
      </c>
      <c r="AG71" s="131">
        <v>0</v>
      </c>
      <c r="AH71" s="131">
        <v>0</v>
      </c>
      <c r="AI71" s="131">
        <v>0</v>
      </c>
      <c r="AJ71" s="131">
        <v>0</v>
      </c>
      <c r="AK71" s="131">
        <v>0</v>
      </c>
    </row>
    <row r="72" spans="1:37" ht="14.4" customHeight="1" x14ac:dyDescent="0.3">
      <c r="A72" s="259">
        <f t="shared" si="9"/>
        <v>7.1199999999999974</v>
      </c>
      <c r="B72" s="106" t="s">
        <v>128</v>
      </c>
      <c r="D72" s="75" t="s">
        <v>55</v>
      </c>
      <c r="E72" s="244" t="s">
        <v>100</v>
      </c>
      <c r="F72" s="287">
        <f t="shared" si="10"/>
        <v>0</v>
      </c>
      <c r="G72" s="131">
        <v>0</v>
      </c>
      <c r="H72" s="131">
        <v>0</v>
      </c>
      <c r="I72" s="131">
        <v>0</v>
      </c>
      <c r="J72" s="131">
        <v>0</v>
      </c>
      <c r="K72" s="131">
        <v>0</v>
      </c>
      <c r="L72" s="131">
        <v>0</v>
      </c>
      <c r="M72" s="131">
        <v>0</v>
      </c>
      <c r="N72" s="131">
        <v>0</v>
      </c>
      <c r="O72" s="131">
        <v>0</v>
      </c>
      <c r="P72" s="131">
        <v>0</v>
      </c>
      <c r="Q72" s="131">
        <v>0</v>
      </c>
      <c r="R72" s="131">
        <v>0</v>
      </c>
      <c r="S72" s="131">
        <v>0</v>
      </c>
      <c r="T72" s="131">
        <v>0</v>
      </c>
      <c r="U72" s="131">
        <v>0</v>
      </c>
      <c r="V72" s="131">
        <v>0</v>
      </c>
      <c r="W72" s="131">
        <v>0</v>
      </c>
      <c r="X72" s="131">
        <v>0</v>
      </c>
      <c r="Y72" s="131">
        <v>0</v>
      </c>
      <c r="Z72" s="131">
        <v>0</v>
      </c>
      <c r="AA72" s="131">
        <v>0</v>
      </c>
      <c r="AB72" s="131">
        <v>0</v>
      </c>
      <c r="AC72" s="131">
        <v>0</v>
      </c>
      <c r="AD72" s="131">
        <v>0</v>
      </c>
      <c r="AE72" s="131">
        <v>0</v>
      </c>
      <c r="AF72" s="131">
        <v>0</v>
      </c>
      <c r="AG72" s="131">
        <v>0</v>
      </c>
      <c r="AH72" s="131">
        <v>0</v>
      </c>
      <c r="AI72" s="131">
        <v>0</v>
      </c>
      <c r="AJ72" s="131">
        <v>0</v>
      </c>
      <c r="AK72" s="131">
        <v>0</v>
      </c>
    </row>
    <row r="73" spans="1:37" ht="14.4" customHeight="1" x14ac:dyDescent="0.3">
      <c r="A73" s="259">
        <f>A72+0.01</f>
        <v>7.1299999999999972</v>
      </c>
      <c r="B73" s="106" t="s">
        <v>113</v>
      </c>
      <c r="D73" s="75" t="s">
        <v>55</v>
      </c>
      <c r="E73" s="244" t="s">
        <v>100</v>
      </c>
      <c r="F73" s="287">
        <f t="shared" si="10"/>
        <v>0</v>
      </c>
      <c r="G73" s="131">
        <v>0</v>
      </c>
      <c r="H73" s="131">
        <v>0</v>
      </c>
      <c r="I73" s="131">
        <v>0</v>
      </c>
      <c r="J73" s="131">
        <v>0</v>
      </c>
      <c r="K73" s="131">
        <v>0</v>
      </c>
      <c r="L73" s="131">
        <v>0</v>
      </c>
      <c r="M73" s="131">
        <v>0</v>
      </c>
      <c r="N73" s="131">
        <v>0</v>
      </c>
      <c r="O73" s="131">
        <v>0</v>
      </c>
      <c r="P73" s="131">
        <v>0</v>
      </c>
      <c r="Q73" s="131">
        <v>0</v>
      </c>
      <c r="R73" s="131">
        <v>0</v>
      </c>
      <c r="S73" s="131">
        <v>0</v>
      </c>
      <c r="T73" s="131">
        <v>0</v>
      </c>
      <c r="U73" s="131">
        <v>0</v>
      </c>
      <c r="V73" s="131">
        <v>0</v>
      </c>
      <c r="W73" s="131">
        <v>0</v>
      </c>
      <c r="X73" s="131">
        <v>0</v>
      </c>
      <c r="Y73" s="131">
        <v>0</v>
      </c>
      <c r="Z73" s="131">
        <v>0</v>
      </c>
      <c r="AA73" s="131">
        <v>0</v>
      </c>
      <c r="AB73" s="131">
        <v>0</v>
      </c>
      <c r="AC73" s="131">
        <v>0</v>
      </c>
      <c r="AD73" s="131">
        <v>0</v>
      </c>
      <c r="AE73" s="131">
        <v>0</v>
      </c>
      <c r="AF73" s="131">
        <v>0</v>
      </c>
      <c r="AG73" s="131">
        <v>0</v>
      </c>
      <c r="AH73" s="131">
        <v>0</v>
      </c>
      <c r="AI73" s="131">
        <v>0</v>
      </c>
      <c r="AJ73" s="131">
        <v>0</v>
      </c>
      <c r="AK73" s="131">
        <v>0</v>
      </c>
    </row>
    <row r="74" spans="1:37" ht="14.4" customHeight="1" x14ac:dyDescent="0.3">
      <c r="A74" s="259">
        <f t="shared" si="9"/>
        <v>7.139999999999997</v>
      </c>
      <c r="B74" s="106" t="s">
        <v>114</v>
      </c>
      <c r="D74" s="75" t="s">
        <v>55</v>
      </c>
      <c r="E74" s="244" t="s">
        <v>100</v>
      </c>
      <c r="F74" s="287">
        <f t="shared" si="10"/>
        <v>0</v>
      </c>
      <c r="G74" s="131">
        <v>0</v>
      </c>
      <c r="H74" s="131">
        <v>0</v>
      </c>
      <c r="I74" s="131">
        <v>0</v>
      </c>
      <c r="J74" s="131">
        <v>0</v>
      </c>
      <c r="K74" s="131">
        <v>0</v>
      </c>
      <c r="L74" s="131">
        <v>0</v>
      </c>
      <c r="M74" s="131">
        <v>0</v>
      </c>
      <c r="N74" s="131">
        <v>0</v>
      </c>
      <c r="O74" s="131">
        <v>0</v>
      </c>
      <c r="P74" s="131">
        <v>0</v>
      </c>
      <c r="Q74" s="131">
        <v>0</v>
      </c>
      <c r="R74" s="131">
        <v>0</v>
      </c>
      <c r="S74" s="131">
        <v>0</v>
      </c>
      <c r="T74" s="131">
        <v>0</v>
      </c>
      <c r="U74" s="131">
        <v>0</v>
      </c>
      <c r="V74" s="131">
        <v>0</v>
      </c>
      <c r="W74" s="131">
        <v>0</v>
      </c>
      <c r="X74" s="131">
        <v>0</v>
      </c>
      <c r="Y74" s="131">
        <v>0</v>
      </c>
      <c r="Z74" s="131">
        <v>0</v>
      </c>
      <c r="AA74" s="131">
        <v>0</v>
      </c>
      <c r="AB74" s="131">
        <v>0</v>
      </c>
      <c r="AC74" s="131">
        <v>0</v>
      </c>
      <c r="AD74" s="131">
        <v>0</v>
      </c>
      <c r="AE74" s="131">
        <v>0</v>
      </c>
      <c r="AF74" s="131">
        <v>0</v>
      </c>
      <c r="AG74" s="131">
        <v>0</v>
      </c>
      <c r="AH74" s="131">
        <v>0</v>
      </c>
      <c r="AI74" s="131">
        <v>0</v>
      </c>
      <c r="AJ74" s="131">
        <v>0</v>
      </c>
      <c r="AK74" s="131">
        <v>0</v>
      </c>
    </row>
    <row r="75" spans="1:37" ht="14.4" customHeight="1" x14ac:dyDescent="0.3">
      <c r="A75" s="259">
        <f t="shared" si="9"/>
        <v>7.1499999999999968</v>
      </c>
      <c r="B75" s="108" t="s">
        <v>91</v>
      </c>
      <c r="C75" s="105"/>
      <c r="D75" s="75" t="s">
        <v>55</v>
      </c>
      <c r="E75" s="244" t="s">
        <v>100</v>
      </c>
      <c r="F75" s="287">
        <f t="shared" si="10"/>
        <v>0</v>
      </c>
      <c r="G75" s="131">
        <v>0</v>
      </c>
      <c r="H75" s="131">
        <v>0</v>
      </c>
      <c r="I75" s="131">
        <v>0</v>
      </c>
      <c r="J75" s="131">
        <v>0</v>
      </c>
      <c r="K75" s="131">
        <v>0</v>
      </c>
      <c r="L75" s="131">
        <v>0</v>
      </c>
      <c r="M75" s="131">
        <v>0</v>
      </c>
      <c r="N75" s="131">
        <v>0</v>
      </c>
      <c r="O75" s="131">
        <v>0</v>
      </c>
      <c r="P75" s="131">
        <v>0</v>
      </c>
      <c r="Q75" s="131">
        <v>0</v>
      </c>
      <c r="R75" s="131">
        <v>0</v>
      </c>
      <c r="S75" s="131">
        <v>0</v>
      </c>
      <c r="T75" s="131">
        <v>0</v>
      </c>
      <c r="U75" s="131">
        <v>0</v>
      </c>
      <c r="V75" s="131">
        <v>0</v>
      </c>
      <c r="W75" s="131">
        <v>0</v>
      </c>
      <c r="X75" s="131">
        <v>0</v>
      </c>
      <c r="Y75" s="131">
        <v>0</v>
      </c>
      <c r="Z75" s="131">
        <v>0</v>
      </c>
      <c r="AA75" s="131">
        <v>0</v>
      </c>
      <c r="AB75" s="131">
        <v>0</v>
      </c>
      <c r="AC75" s="131">
        <v>0</v>
      </c>
      <c r="AD75" s="131">
        <v>0</v>
      </c>
      <c r="AE75" s="131">
        <v>0</v>
      </c>
      <c r="AF75" s="131">
        <v>0</v>
      </c>
      <c r="AG75" s="131">
        <v>0</v>
      </c>
      <c r="AH75" s="131">
        <v>0</v>
      </c>
      <c r="AI75" s="131">
        <v>0</v>
      </c>
      <c r="AJ75" s="131">
        <v>0</v>
      </c>
      <c r="AK75" s="131">
        <v>0</v>
      </c>
    </row>
    <row r="76" spans="1:37" ht="14.4" customHeight="1" x14ac:dyDescent="0.3">
      <c r="A76" s="259">
        <f t="shared" si="9"/>
        <v>7.1599999999999966</v>
      </c>
      <c r="B76" s="108" t="s">
        <v>91</v>
      </c>
      <c r="C76" s="104"/>
      <c r="D76" s="75" t="s">
        <v>55</v>
      </c>
      <c r="E76" s="244" t="s">
        <v>100</v>
      </c>
      <c r="F76" s="287">
        <f t="shared" si="10"/>
        <v>0</v>
      </c>
      <c r="G76" s="131">
        <v>0</v>
      </c>
      <c r="H76" s="131">
        <v>0</v>
      </c>
      <c r="I76" s="131">
        <v>0</v>
      </c>
      <c r="J76" s="131">
        <v>0</v>
      </c>
      <c r="K76" s="131">
        <v>0</v>
      </c>
      <c r="L76" s="131">
        <v>0</v>
      </c>
      <c r="M76" s="131">
        <v>0</v>
      </c>
      <c r="N76" s="131">
        <v>0</v>
      </c>
      <c r="O76" s="131">
        <v>0</v>
      </c>
      <c r="P76" s="131">
        <v>0</v>
      </c>
      <c r="Q76" s="131">
        <v>0</v>
      </c>
      <c r="R76" s="131">
        <v>0</v>
      </c>
      <c r="S76" s="131">
        <v>0</v>
      </c>
      <c r="T76" s="131">
        <v>0</v>
      </c>
      <c r="U76" s="131">
        <v>0</v>
      </c>
      <c r="V76" s="131">
        <v>0</v>
      </c>
      <c r="W76" s="131">
        <v>0</v>
      </c>
      <c r="X76" s="131">
        <v>0</v>
      </c>
      <c r="Y76" s="131">
        <v>0</v>
      </c>
      <c r="Z76" s="131">
        <v>0</v>
      </c>
      <c r="AA76" s="131">
        <v>0</v>
      </c>
      <c r="AB76" s="131">
        <v>0</v>
      </c>
      <c r="AC76" s="131">
        <v>0</v>
      </c>
      <c r="AD76" s="131">
        <v>0</v>
      </c>
      <c r="AE76" s="131">
        <v>0</v>
      </c>
      <c r="AF76" s="131">
        <v>0</v>
      </c>
      <c r="AG76" s="131">
        <v>0</v>
      </c>
      <c r="AH76" s="131">
        <v>0</v>
      </c>
      <c r="AI76" s="131">
        <v>0</v>
      </c>
      <c r="AJ76" s="131">
        <v>0</v>
      </c>
      <c r="AK76" s="131">
        <v>0</v>
      </c>
    </row>
    <row r="77" spans="1:37" ht="14.4" customHeight="1" x14ac:dyDescent="0.3">
      <c r="A77" s="259">
        <f t="shared" si="9"/>
        <v>7.1699999999999964</v>
      </c>
      <c r="B77" s="108" t="s">
        <v>91</v>
      </c>
      <c r="C77" s="104"/>
      <c r="D77" s="75" t="s">
        <v>55</v>
      </c>
      <c r="E77" s="244" t="s">
        <v>100</v>
      </c>
      <c r="F77" s="287">
        <f t="shared" si="10"/>
        <v>0</v>
      </c>
      <c r="G77" s="131">
        <v>0</v>
      </c>
      <c r="H77" s="131">
        <v>0</v>
      </c>
      <c r="I77" s="131">
        <v>0</v>
      </c>
      <c r="J77" s="131">
        <v>0</v>
      </c>
      <c r="K77" s="131">
        <v>0</v>
      </c>
      <c r="L77" s="131">
        <v>0</v>
      </c>
      <c r="M77" s="131">
        <v>0</v>
      </c>
      <c r="N77" s="131">
        <v>0</v>
      </c>
      <c r="O77" s="131">
        <v>0</v>
      </c>
      <c r="P77" s="131">
        <v>0</v>
      </c>
      <c r="Q77" s="131">
        <v>0</v>
      </c>
      <c r="R77" s="131">
        <v>0</v>
      </c>
      <c r="S77" s="131">
        <v>0</v>
      </c>
      <c r="T77" s="131">
        <v>0</v>
      </c>
      <c r="U77" s="131">
        <v>0</v>
      </c>
      <c r="V77" s="131">
        <v>0</v>
      </c>
      <c r="W77" s="131">
        <v>0</v>
      </c>
      <c r="X77" s="131">
        <v>0</v>
      </c>
      <c r="Y77" s="131">
        <v>0</v>
      </c>
      <c r="Z77" s="131">
        <v>0</v>
      </c>
      <c r="AA77" s="131">
        <v>0</v>
      </c>
      <c r="AB77" s="131">
        <v>0</v>
      </c>
      <c r="AC77" s="131">
        <v>0</v>
      </c>
      <c r="AD77" s="131">
        <v>0</v>
      </c>
      <c r="AE77" s="131">
        <v>0</v>
      </c>
      <c r="AF77" s="131">
        <v>0</v>
      </c>
      <c r="AG77" s="131">
        <v>0</v>
      </c>
      <c r="AH77" s="131">
        <v>0</v>
      </c>
      <c r="AI77" s="131">
        <v>0</v>
      </c>
      <c r="AJ77" s="131">
        <v>0</v>
      </c>
      <c r="AK77" s="131">
        <v>0</v>
      </c>
    </row>
    <row r="78" spans="1:37" ht="14.4" customHeight="1" x14ac:dyDescent="0.3">
      <c r="A78" s="259">
        <f t="shared" si="9"/>
        <v>7.1799999999999962</v>
      </c>
      <c r="B78" s="108" t="s">
        <v>91</v>
      </c>
      <c r="C78" s="104"/>
      <c r="D78" s="75" t="s">
        <v>55</v>
      </c>
      <c r="E78" s="244" t="s">
        <v>100</v>
      </c>
      <c r="F78" s="287">
        <f t="shared" si="10"/>
        <v>0</v>
      </c>
      <c r="G78" s="131">
        <v>0</v>
      </c>
      <c r="H78" s="131">
        <v>0</v>
      </c>
      <c r="I78" s="131">
        <v>0</v>
      </c>
      <c r="J78" s="131">
        <v>0</v>
      </c>
      <c r="K78" s="131">
        <v>0</v>
      </c>
      <c r="L78" s="131">
        <v>0</v>
      </c>
      <c r="M78" s="131">
        <v>0</v>
      </c>
      <c r="N78" s="131">
        <v>0</v>
      </c>
      <c r="O78" s="131">
        <v>0</v>
      </c>
      <c r="P78" s="131">
        <v>0</v>
      </c>
      <c r="Q78" s="131">
        <v>0</v>
      </c>
      <c r="R78" s="131">
        <v>0</v>
      </c>
      <c r="S78" s="131">
        <v>0</v>
      </c>
      <c r="T78" s="131">
        <v>0</v>
      </c>
      <c r="U78" s="131">
        <v>0</v>
      </c>
      <c r="V78" s="131">
        <v>0</v>
      </c>
      <c r="W78" s="131">
        <v>0</v>
      </c>
      <c r="X78" s="131">
        <v>0</v>
      </c>
      <c r="Y78" s="131">
        <v>0</v>
      </c>
      <c r="Z78" s="131">
        <v>0</v>
      </c>
      <c r="AA78" s="131">
        <v>0</v>
      </c>
      <c r="AB78" s="131">
        <v>0</v>
      </c>
      <c r="AC78" s="131">
        <v>0</v>
      </c>
      <c r="AD78" s="131">
        <v>0</v>
      </c>
      <c r="AE78" s="131">
        <v>0</v>
      </c>
      <c r="AF78" s="131">
        <v>0</v>
      </c>
      <c r="AG78" s="131">
        <v>0</v>
      </c>
      <c r="AH78" s="131">
        <v>0</v>
      </c>
      <c r="AI78" s="131">
        <v>0</v>
      </c>
      <c r="AJ78" s="131">
        <v>0</v>
      </c>
      <c r="AK78" s="131">
        <v>0</v>
      </c>
    </row>
    <row r="79" spans="1:37" ht="14.4" customHeight="1" x14ac:dyDescent="0.3">
      <c r="A79" s="259">
        <f t="shared" si="9"/>
        <v>7.1899999999999959</v>
      </c>
      <c r="B79" s="108" t="s">
        <v>91</v>
      </c>
      <c r="C79" s="104"/>
      <c r="D79" s="75" t="s">
        <v>55</v>
      </c>
      <c r="E79" s="244" t="s">
        <v>100</v>
      </c>
      <c r="F79" s="287">
        <f t="shared" si="10"/>
        <v>0</v>
      </c>
      <c r="G79" s="131">
        <v>0</v>
      </c>
      <c r="H79" s="131">
        <v>0</v>
      </c>
      <c r="I79" s="131">
        <v>0</v>
      </c>
      <c r="J79" s="131">
        <v>0</v>
      </c>
      <c r="K79" s="131">
        <v>0</v>
      </c>
      <c r="L79" s="131">
        <v>0</v>
      </c>
      <c r="M79" s="131">
        <v>0</v>
      </c>
      <c r="N79" s="131">
        <v>0</v>
      </c>
      <c r="O79" s="131">
        <v>0</v>
      </c>
      <c r="P79" s="131">
        <v>0</v>
      </c>
      <c r="Q79" s="131">
        <v>0</v>
      </c>
      <c r="R79" s="131">
        <v>0</v>
      </c>
      <c r="S79" s="131">
        <v>0</v>
      </c>
      <c r="T79" s="131">
        <v>0</v>
      </c>
      <c r="U79" s="131">
        <v>0</v>
      </c>
      <c r="V79" s="131">
        <v>0</v>
      </c>
      <c r="W79" s="131">
        <v>0</v>
      </c>
      <c r="X79" s="131">
        <v>0</v>
      </c>
      <c r="Y79" s="131">
        <v>0</v>
      </c>
      <c r="Z79" s="131">
        <v>0</v>
      </c>
      <c r="AA79" s="131">
        <v>0</v>
      </c>
      <c r="AB79" s="131">
        <v>0</v>
      </c>
      <c r="AC79" s="131">
        <v>0</v>
      </c>
      <c r="AD79" s="131">
        <v>0</v>
      </c>
      <c r="AE79" s="131">
        <v>0</v>
      </c>
      <c r="AF79" s="131">
        <v>0</v>
      </c>
      <c r="AG79" s="131">
        <v>0</v>
      </c>
      <c r="AH79" s="131">
        <v>0</v>
      </c>
      <c r="AI79" s="131">
        <v>0</v>
      </c>
      <c r="AJ79" s="131">
        <v>0</v>
      </c>
      <c r="AK79" s="131">
        <v>0</v>
      </c>
    </row>
    <row r="80" spans="1:37" ht="14.4" customHeight="1" x14ac:dyDescent="0.3">
      <c r="A80" s="259">
        <f t="shared" si="9"/>
        <v>7.1999999999999957</v>
      </c>
      <c r="B80" s="108" t="s">
        <v>91</v>
      </c>
      <c r="C80" s="104"/>
      <c r="D80" s="75" t="s">
        <v>55</v>
      </c>
      <c r="E80" s="244" t="s">
        <v>100</v>
      </c>
      <c r="F80" s="287">
        <f t="shared" si="10"/>
        <v>0</v>
      </c>
      <c r="G80" s="131">
        <v>0</v>
      </c>
      <c r="H80" s="131">
        <v>0</v>
      </c>
      <c r="I80" s="131">
        <v>0</v>
      </c>
      <c r="J80" s="131">
        <v>0</v>
      </c>
      <c r="K80" s="131">
        <v>0</v>
      </c>
      <c r="L80" s="131">
        <v>0</v>
      </c>
      <c r="M80" s="131">
        <v>0</v>
      </c>
      <c r="N80" s="131">
        <v>0</v>
      </c>
      <c r="O80" s="131">
        <v>0</v>
      </c>
      <c r="P80" s="131">
        <v>0</v>
      </c>
      <c r="Q80" s="131">
        <v>0</v>
      </c>
      <c r="R80" s="131">
        <v>0</v>
      </c>
      <c r="S80" s="131">
        <v>0</v>
      </c>
      <c r="T80" s="131">
        <v>0</v>
      </c>
      <c r="U80" s="131">
        <v>0</v>
      </c>
      <c r="V80" s="131">
        <v>0</v>
      </c>
      <c r="W80" s="131">
        <v>0</v>
      </c>
      <c r="X80" s="131">
        <v>0</v>
      </c>
      <c r="Y80" s="131">
        <v>0</v>
      </c>
      <c r="Z80" s="131">
        <v>0</v>
      </c>
      <c r="AA80" s="131">
        <v>0</v>
      </c>
      <c r="AB80" s="131">
        <v>0</v>
      </c>
      <c r="AC80" s="131">
        <v>0</v>
      </c>
      <c r="AD80" s="131">
        <v>0</v>
      </c>
      <c r="AE80" s="131">
        <v>0</v>
      </c>
      <c r="AF80" s="131">
        <v>0</v>
      </c>
      <c r="AG80" s="131">
        <v>0</v>
      </c>
      <c r="AH80" s="131">
        <v>0</v>
      </c>
      <c r="AI80" s="131">
        <v>0</v>
      </c>
      <c r="AJ80" s="131">
        <v>0</v>
      </c>
      <c r="AK80" s="131">
        <v>0</v>
      </c>
    </row>
    <row r="81" spans="1:37" ht="14.4" customHeight="1" x14ac:dyDescent="0.3">
      <c r="A81" s="259">
        <f t="shared" si="9"/>
        <v>7.2099999999999955</v>
      </c>
      <c r="B81" s="108" t="s">
        <v>91</v>
      </c>
      <c r="C81" s="104"/>
      <c r="D81" s="75" t="s">
        <v>55</v>
      </c>
      <c r="E81" s="244" t="s">
        <v>100</v>
      </c>
      <c r="F81" s="287">
        <f t="shared" si="10"/>
        <v>0</v>
      </c>
      <c r="G81" s="131">
        <v>0</v>
      </c>
      <c r="H81" s="131">
        <v>0</v>
      </c>
      <c r="I81" s="131">
        <v>0</v>
      </c>
      <c r="J81" s="131">
        <v>0</v>
      </c>
      <c r="K81" s="131">
        <v>0</v>
      </c>
      <c r="L81" s="131">
        <v>0</v>
      </c>
      <c r="M81" s="131">
        <v>0</v>
      </c>
      <c r="N81" s="131">
        <v>0</v>
      </c>
      <c r="O81" s="131">
        <v>0</v>
      </c>
      <c r="P81" s="131">
        <v>0</v>
      </c>
      <c r="Q81" s="131">
        <v>0</v>
      </c>
      <c r="R81" s="131">
        <v>0</v>
      </c>
      <c r="S81" s="131">
        <v>0</v>
      </c>
      <c r="T81" s="131">
        <v>0</v>
      </c>
      <c r="U81" s="131">
        <v>0</v>
      </c>
      <c r="V81" s="131">
        <v>0</v>
      </c>
      <c r="W81" s="131">
        <v>0</v>
      </c>
      <c r="X81" s="131">
        <v>0</v>
      </c>
      <c r="Y81" s="131">
        <v>0</v>
      </c>
      <c r="Z81" s="131">
        <v>0</v>
      </c>
      <c r="AA81" s="131">
        <v>0</v>
      </c>
      <c r="AB81" s="131">
        <v>0</v>
      </c>
      <c r="AC81" s="131">
        <v>0</v>
      </c>
      <c r="AD81" s="131">
        <v>0</v>
      </c>
      <c r="AE81" s="131">
        <v>0</v>
      </c>
      <c r="AF81" s="131">
        <v>0</v>
      </c>
      <c r="AG81" s="131">
        <v>0</v>
      </c>
      <c r="AH81" s="131">
        <v>0</v>
      </c>
      <c r="AI81" s="131">
        <v>0</v>
      </c>
      <c r="AJ81" s="131">
        <v>0</v>
      </c>
      <c r="AK81" s="131">
        <v>0</v>
      </c>
    </row>
    <row r="82" spans="1:37" ht="14.4" customHeight="1" x14ac:dyDescent="0.3">
      <c r="A82" s="259">
        <f t="shared" si="9"/>
        <v>7.2199999999999953</v>
      </c>
      <c r="B82" s="108" t="s">
        <v>91</v>
      </c>
      <c r="C82" s="104"/>
      <c r="D82" s="75" t="s">
        <v>55</v>
      </c>
      <c r="E82" s="244" t="s">
        <v>100</v>
      </c>
      <c r="F82" s="287">
        <f t="shared" si="10"/>
        <v>0</v>
      </c>
      <c r="G82" s="131">
        <v>0</v>
      </c>
      <c r="H82" s="131">
        <v>0</v>
      </c>
      <c r="I82" s="131">
        <v>0</v>
      </c>
      <c r="J82" s="131">
        <v>0</v>
      </c>
      <c r="K82" s="131">
        <v>0</v>
      </c>
      <c r="L82" s="131">
        <v>0</v>
      </c>
      <c r="M82" s="131">
        <v>0</v>
      </c>
      <c r="N82" s="131">
        <v>0</v>
      </c>
      <c r="O82" s="131">
        <v>0</v>
      </c>
      <c r="P82" s="131">
        <v>0</v>
      </c>
      <c r="Q82" s="131">
        <v>0</v>
      </c>
      <c r="R82" s="131">
        <v>0</v>
      </c>
      <c r="S82" s="131">
        <v>0</v>
      </c>
      <c r="T82" s="131">
        <v>0</v>
      </c>
      <c r="U82" s="131">
        <v>0</v>
      </c>
      <c r="V82" s="131">
        <v>0</v>
      </c>
      <c r="W82" s="131">
        <v>0</v>
      </c>
      <c r="X82" s="131">
        <v>0</v>
      </c>
      <c r="Y82" s="131">
        <v>0</v>
      </c>
      <c r="Z82" s="131">
        <v>0</v>
      </c>
      <c r="AA82" s="131">
        <v>0</v>
      </c>
      <c r="AB82" s="131">
        <v>0</v>
      </c>
      <c r="AC82" s="131">
        <v>0</v>
      </c>
      <c r="AD82" s="131">
        <v>0</v>
      </c>
      <c r="AE82" s="131">
        <v>0</v>
      </c>
      <c r="AF82" s="131">
        <v>0</v>
      </c>
      <c r="AG82" s="131">
        <v>0</v>
      </c>
      <c r="AH82" s="131">
        <v>0</v>
      </c>
      <c r="AI82" s="131">
        <v>0</v>
      </c>
      <c r="AJ82" s="131">
        <v>0</v>
      </c>
      <c r="AK82" s="131">
        <v>0</v>
      </c>
    </row>
    <row r="83" spans="1:37" ht="14.4" customHeight="1" x14ac:dyDescent="0.3">
      <c r="A83" s="259">
        <f t="shared" si="9"/>
        <v>7.2299999999999951</v>
      </c>
      <c r="B83" s="108" t="s">
        <v>91</v>
      </c>
      <c r="C83" s="104"/>
      <c r="D83" s="75" t="s">
        <v>55</v>
      </c>
      <c r="E83" s="244" t="s">
        <v>100</v>
      </c>
      <c r="F83" s="287">
        <f t="shared" si="10"/>
        <v>0</v>
      </c>
      <c r="G83" s="131">
        <v>0</v>
      </c>
      <c r="H83" s="131">
        <v>0</v>
      </c>
      <c r="I83" s="131">
        <v>0</v>
      </c>
      <c r="J83" s="131">
        <v>0</v>
      </c>
      <c r="K83" s="131">
        <v>0</v>
      </c>
      <c r="L83" s="131">
        <v>0</v>
      </c>
      <c r="M83" s="131">
        <v>0</v>
      </c>
      <c r="N83" s="131">
        <v>0</v>
      </c>
      <c r="O83" s="131">
        <v>0</v>
      </c>
      <c r="P83" s="131">
        <v>0</v>
      </c>
      <c r="Q83" s="131">
        <v>0</v>
      </c>
      <c r="R83" s="131">
        <v>0</v>
      </c>
      <c r="S83" s="131">
        <v>0</v>
      </c>
      <c r="T83" s="131">
        <v>0</v>
      </c>
      <c r="U83" s="131">
        <v>0</v>
      </c>
      <c r="V83" s="131">
        <v>0</v>
      </c>
      <c r="W83" s="131">
        <v>0</v>
      </c>
      <c r="X83" s="131">
        <v>0</v>
      </c>
      <c r="Y83" s="131">
        <v>0</v>
      </c>
      <c r="Z83" s="131">
        <v>0</v>
      </c>
      <c r="AA83" s="131">
        <v>0</v>
      </c>
      <c r="AB83" s="131">
        <v>0</v>
      </c>
      <c r="AC83" s="131">
        <v>0</v>
      </c>
      <c r="AD83" s="131">
        <v>0</v>
      </c>
      <c r="AE83" s="131">
        <v>0</v>
      </c>
      <c r="AF83" s="131">
        <v>0</v>
      </c>
      <c r="AG83" s="131">
        <v>0</v>
      </c>
      <c r="AH83" s="131">
        <v>0</v>
      </c>
      <c r="AI83" s="131">
        <v>0</v>
      </c>
      <c r="AJ83" s="131">
        <v>0</v>
      </c>
      <c r="AK83" s="131">
        <v>0</v>
      </c>
    </row>
    <row r="84" spans="1:37" ht="14.4" customHeight="1" x14ac:dyDescent="0.3">
      <c r="A84" s="259">
        <f t="shared" si="9"/>
        <v>7.2399999999999949</v>
      </c>
      <c r="B84" s="108" t="s">
        <v>91</v>
      </c>
      <c r="C84" s="104"/>
      <c r="D84" s="75" t="s">
        <v>55</v>
      </c>
      <c r="E84" s="244" t="s">
        <v>100</v>
      </c>
      <c r="F84" s="287">
        <f t="shared" si="10"/>
        <v>0</v>
      </c>
      <c r="G84" s="131">
        <v>0</v>
      </c>
      <c r="H84" s="131">
        <v>0</v>
      </c>
      <c r="I84" s="131">
        <v>0</v>
      </c>
      <c r="J84" s="131">
        <v>0</v>
      </c>
      <c r="K84" s="131">
        <v>0</v>
      </c>
      <c r="L84" s="131">
        <v>0</v>
      </c>
      <c r="M84" s="131">
        <v>0</v>
      </c>
      <c r="N84" s="131">
        <v>0</v>
      </c>
      <c r="O84" s="131">
        <v>0</v>
      </c>
      <c r="P84" s="131">
        <v>0</v>
      </c>
      <c r="Q84" s="131">
        <v>0</v>
      </c>
      <c r="R84" s="131">
        <v>0</v>
      </c>
      <c r="S84" s="131">
        <v>0</v>
      </c>
      <c r="T84" s="131">
        <v>0</v>
      </c>
      <c r="U84" s="131">
        <v>0</v>
      </c>
      <c r="V84" s="131">
        <v>0</v>
      </c>
      <c r="W84" s="131">
        <v>0</v>
      </c>
      <c r="X84" s="131">
        <v>0</v>
      </c>
      <c r="Y84" s="131">
        <v>0</v>
      </c>
      <c r="Z84" s="131">
        <v>0</v>
      </c>
      <c r="AA84" s="131">
        <v>0</v>
      </c>
      <c r="AB84" s="131">
        <v>0</v>
      </c>
      <c r="AC84" s="131">
        <v>0</v>
      </c>
      <c r="AD84" s="131">
        <v>0</v>
      </c>
      <c r="AE84" s="131">
        <v>0</v>
      </c>
      <c r="AF84" s="131">
        <v>0</v>
      </c>
      <c r="AG84" s="131">
        <v>0</v>
      </c>
      <c r="AH84" s="131">
        <v>0</v>
      </c>
      <c r="AI84" s="131">
        <v>0</v>
      </c>
      <c r="AJ84" s="131">
        <v>0</v>
      </c>
      <c r="AK84" s="131">
        <v>0</v>
      </c>
    </row>
    <row r="85" spans="1:37" ht="14.4" customHeight="1" x14ac:dyDescent="0.3">
      <c r="A85" s="259">
        <f t="shared" si="9"/>
        <v>7.2499999999999947</v>
      </c>
      <c r="B85" s="108" t="s">
        <v>91</v>
      </c>
      <c r="C85" s="104"/>
      <c r="D85" s="75" t="s">
        <v>55</v>
      </c>
      <c r="E85" s="244" t="s">
        <v>100</v>
      </c>
      <c r="F85" s="287">
        <f t="shared" si="10"/>
        <v>0</v>
      </c>
      <c r="G85" s="131">
        <v>0</v>
      </c>
      <c r="H85" s="131">
        <v>0</v>
      </c>
      <c r="I85" s="131">
        <v>0</v>
      </c>
      <c r="J85" s="131">
        <v>0</v>
      </c>
      <c r="K85" s="131">
        <v>0</v>
      </c>
      <c r="L85" s="131">
        <v>0</v>
      </c>
      <c r="M85" s="131">
        <v>0</v>
      </c>
      <c r="N85" s="131">
        <v>0</v>
      </c>
      <c r="O85" s="131">
        <v>0</v>
      </c>
      <c r="P85" s="131">
        <v>0</v>
      </c>
      <c r="Q85" s="131">
        <v>0</v>
      </c>
      <c r="R85" s="131">
        <v>0</v>
      </c>
      <c r="S85" s="131">
        <v>0</v>
      </c>
      <c r="T85" s="131">
        <v>0</v>
      </c>
      <c r="U85" s="131">
        <v>0</v>
      </c>
      <c r="V85" s="131">
        <v>0</v>
      </c>
      <c r="W85" s="131">
        <v>0</v>
      </c>
      <c r="X85" s="131">
        <v>0</v>
      </c>
      <c r="Y85" s="131">
        <v>0</v>
      </c>
      <c r="Z85" s="131">
        <v>0</v>
      </c>
      <c r="AA85" s="131">
        <v>0</v>
      </c>
      <c r="AB85" s="131">
        <v>0</v>
      </c>
      <c r="AC85" s="131">
        <v>0</v>
      </c>
      <c r="AD85" s="131">
        <v>0</v>
      </c>
      <c r="AE85" s="131">
        <v>0</v>
      </c>
      <c r="AF85" s="131">
        <v>0</v>
      </c>
      <c r="AG85" s="131">
        <v>0</v>
      </c>
      <c r="AH85" s="131">
        <v>0</v>
      </c>
      <c r="AI85" s="131">
        <v>0</v>
      </c>
      <c r="AJ85" s="131">
        <v>0</v>
      </c>
      <c r="AK85" s="131">
        <v>0</v>
      </c>
    </row>
    <row r="86" spans="1:37" ht="14.4" customHeight="1" x14ac:dyDescent="0.3">
      <c r="A86" s="259">
        <f t="shared" si="9"/>
        <v>7.2599999999999945</v>
      </c>
      <c r="B86" s="108" t="s">
        <v>91</v>
      </c>
      <c r="C86" s="104"/>
      <c r="D86" s="75" t="s">
        <v>55</v>
      </c>
      <c r="E86" s="244" t="s">
        <v>100</v>
      </c>
      <c r="F86" s="287">
        <f t="shared" si="10"/>
        <v>0</v>
      </c>
      <c r="G86" s="131">
        <v>0</v>
      </c>
      <c r="H86" s="131">
        <v>0</v>
      </c>
      <c r="I86" s="131">
        <v>0</v>
      </c>
      <c r="J86" s="131">
        <v>0</v>
      </c>
      <c r="K86" s="131">
        <v>0</v>
      </c>
      <c r="L86" s="131">
        <v>0</v>
      </c>
      <c r="M86" s="131">
        <v>0</v>
      </c>
      <c r="N86" s="131">
        <v>0</v>
      </c>
      <c r="O86" s="131">
        <v>0</v>
      </c>
      <c r="P86" s="131">
        <v>0</v>
      </c>
      <c r="Q86" s="131">
        <v>0</v>
      </c>
      <c r="R86" s="131">
        <v>0</v>
      </c>
      <c r="S86" s="131">
        <v>0</v>
      </c>
      <c r="T86" s="131">
        <v>0</v>
      </c>
      <c r="U86" s="131">
        <v>0</v>
      </c>
      <c r="V86" s="131">
        <v>0</v>
      </c>
      <c r="W86" s="131">
        <v>0</v>
      </c>
      <c r="X86" s="131">
        <v>0</v>
      </c>
      <c r="Y86" s="131">
        <v>0</v>
      </c>
      <c r="Z86" s="131">
        <v>0</v>
      </c>
      <c r="AA86" s="131">
        <v>0</v>
      </c>
      <c r="AB86" s="131">
        <v>0</v>
      </c>
      <c r="AC86" s="131">
        <v>0</v>
      </c>
      <c r="AD86" s="131">
        <v>0</v>
      </c>
      <c r="AE86" s="131">
        <v>0</v>
      </c>
      <c r="AF86" s="131">
        <v>0</v>
      </c>
      <c r="AG86" s="131">
        <v>0</v>
      </c>
      <c r="AH86" s="131">
        <v>0</v>
      </c>
      <c r="AI86" s="131">
        <v>0</v>
      </c>
      <c r="AJ86" s="131">
        <v>0</v>
      </c>
      <c r="AK86" s="131">
        <v>0</v>
      </c>
    </row>
    <row r="87" spans="1:37" ht="14.4" customHeight="1" x14ac:dyDescent="0.3">
      <c r="A87" s="259">
        <f t="shared" si="9"/>
        <v>7.2699999999999942</v>
      </c>
      <c r="B87" s="108" t="s">
        <v>91</v>
      </c>
      <c r="C87" s="104"/>
      <c r="D87" s="75" t="s">
        <v>55</v>
      </c>
      <c r="E87" s="244" t="s">
        <v>100</v>
      </c>
      <c r="F87" s="287">
        <f t="shared" si="10"/>
        <v>0</v>
      </c>
      <c r="G87" s="131">
        <v>0</v>
      </c>
      <c r="H87" s="131">
        <v>0</v>
      </c>
      <c r="I87" s="131">
        <v>0</v>
      </c>
      <c r="J87" s="131">
        <v>0</v>
      </c>
      <c r="K87" s="131">
        <v>0</v>
      </c>
      <c r="L87" s="131">
        <v>0</v>
      </c>
      <c r="M87" s="131">
        <v>0</v>
      </c>
      <c r="N87" s="131">
        <v>0</v>
      </c>
      <c r="O87" s="131">
        <v>0</v>
      </c>
      <c r="P87" s="131">
        <v>0</v>
      </c>
      <c r="Q87" s="131">
        <v>0</v>
      </c>
      <c r="R87" s="131">
        <v>0</v>
      </c>
      <c r="S87" s="131">
        <v>0</v>
      </c>
      <c r="T87" s="131">
        <v>0</v>
      </c>
      <c r="U87" s="131">
        <v>0</v>
      </c>
      <c r="V87" s="131">
        <v>0</v>
      </c>
      <c r="W87" s="131">
        <v>0</v>
      </c>
      <c r="X87" s="131">
        <v>0</v>
      </c>
      <c r="Y87" s="131">
        <v>0</v>
      </c>
      <c r="Z87" s="131">
        <v>0</v>
      </c>
      <c r="AA87" s="131">
        <v>0</v>
      </c>
      <c r="AB87" s="131">
        <v>0</v>
      </c>
      <c r="AC87" s="131">
        <v>0</v>
      </c>
      <c r="AD87" s="131">
        <v>0</v>
      </c>
      <c r="AE87" s="131">
        <v>0</v>
      </c>
      <c r="AF87" s="131">
        <v>0</v>
      </c>
      <c r="AG87" s="131">
        <v>0</v>
      </c>
      <c r="AH87" s="131">
        <v>0</v>
      </c>
      <c r="AI87" s="131">
        <v>0</v>
      </c>
      <c r="AJ87" s="131">
        <v>0</v>
      </c>
      <c r="AK87" s="131">
        <v>0</v>
      </c>
    </row>
    <row r="88" spans="1:37" ht="14.4" customHeight="1" x14ac:dyDescent="0.3">
      <c r="A88" s="259">
        <f t="shared" si="9"/>
        <v>7.279999999999994</v>
      </c>
      <c r="B88" s="108" t="s">
        <v>91</v>
      </c>
      <c r="C88" s="104"/>
      <c r="D88" s="75" t="s">
        <v>55</v>
      </c>
      <c r="E88" s="244" t="s">
        <v>100</v>
      </c>
      <c r="F88" s="287">
        <f t="shared" si="10"/>
        <v>0</v>
      </c>
      <c r="G88" s="131">
        <v>0</v>
      </c>
      <c r="H88" s="131">
        <v>0</v>
      </c>
      <c r="I88" s="131">
        <v>0</v>
      </c>
      <c r="J88" s="131">
        <v>0</v>
      </c>
      <c r="K88" s="131">
        <v>0</v>
      </c>
      <c r="L88" s="131">
        <v>0</v>
      </c>
      <c r="M88" s="131">
        <v>0</v>
      </c>
      <c r="N88" s="131">
        <v>0</v>
      </c>
      <c r="O88" s="131">
        <v>0</v>
      </c>
      <c r="P88" s="131">
        <v>0</v>
      </c>
      <c r="Q88" s="131">
        <v>0</v>
      </c>
      <c r="R88" s="131">
        <v>0</v>
      </c>
      <c r="S88" s="131">
        <v>0</v>
      </c>
      <c r="T88" s="131">
        <v>0</v>
      </c>
      <c r="U88" s="131">
        <v>0</v>
      </c>
      <c r="V88" s="131">
        <v>0</v>
      </c>
      <c r="W88" s="131">
        <v>0</v>
      </c>
      <c r="X88" s="131">
        <v>0</v>
      </c>
      <c r="Y88" s="131">
        <v>0</v>
      </c>
      <c r="Z88" s="131">
        <v>0</v>
      </c>
      <c r="AA88" s="131">
        <v>0</v>
      </c>
      <c r="AB88" s="131">
        <v>0</v>
      </c>
      <c r="AC88" s="131">
        <v>0</v>
      </c>
      <c r="AD88" s="131">
        <v>0</v>
      </c>
      <c r="AE88" s="131">
        <v>0</v>
      </c>
      <c r="AF88" s="131">
        <v>0</v>
      </c>
      <c r="AG88" s="131">
        <v>0</v>
      </c>
      <c r="AH88" s="131">
        <v>0</v>
      </c>
      <c r="AI88" s="131">
        <v>0</v>
      </c>
      <c r="AJ88" s="131">
        <v>0</v>
      </c>
      <c r="AK88" s="131">
        <v>0</v>
      </c>
    </row>
    <row r="89" spans="1:37" ht="14.4" customHeight="1" x14ac:dyDescent="0.3">
      <c r="A89" s="259">
        <f t="shared" si="9"/>
        <v>7.2899999999999938</v>
      </c>
      <c r="B89" s="108" t="s">
        <v>91</v>
      </c>
      <c r="C89" s="104"/>
      <c r="D89" s="75" t="s">
        <v>55</v>
      </c>
      <c r="E89" s="244" t="s">
        <v>100</v>
      </c>
      <c r="F89" s="287">
        <f t="shared" si="10"/>
        <v>0</v>
      </c>
      <c r="G89" s="131">
        <v>0</v>
      </c>
      <c r="H89" s="131">
        <v>0</v>
      </c>
      <c r="I89" s="131">
        <v>0</v>
      </c>
      <c r="J89" s="131">
        <v>0</v>
      </c>
      <c r="K89" s="131">
        <v>0</v>
      </c>
      <c r="L89" s="131">
        <v>0</v>
      </c>
      <c r="M89" s="131">
        <v>0</v>
      </c>
      <c r="N89" s="131">
        <v>0</v>
      </c>
      <c r="O89" s="131">
        <v>0</v>
      </c>
      <c r="P89" s="131">
        <v>0</v>
      </c>
      <c r="Q89" s="131">
        <v>0</v>
      </c>
      <c r="R89" s="131">
        <v>0</v>
      </c>
      <c r="S89" s="131">
        <v>0</v>
      </c>
      <c r="T89" s="131">
        <v>0</v>
      </c>
      <c r="U89" s="131">
        <v>0</v>
      </c>
      <c r="V89" s="131">
        <v>0</v>
      </c>
      <c r="W89" s="131">
        <v>0</v>
      </c>
      <c r="X89" s="131">
        <v>0</v>
      </c>
      <c r="Y89" s="131">
        <v>0</v>
      </c>
      <c r="Z89" s="131">
        <v>0</v>
      </c>
      <c r="AA89" s="131">
        <v>0</v>
      </c>
      <c r="AB89" s="131">
        <v>0</v>
      </c>
      <c r="AC89" s="131">
        <v>0</v>
      </c>
      <c r="AD89" s="131">
        <v>0</v>
      </c>
      <c r="AE89" s="131">
        <v>0</v>
      </c>
      <c r="AF89" s="131">
        <v>0</v>
      </c>
      <c r="AG89" s="131">
        <v>0</v>
      </c>
      <c r="AH89" s="131">
        <v>0</v>
      </c>
      <c r="AI89" s="131">
        <v>0</v>
      </c>
      <c r="AJ89" s="131">
        <v>0</v>
      </c>
      <c r="AK89" s="131">
        <v>0</v>
      </c>
    </row>
    <row r="90" spans="1:37" ht="14.4" customHeight="1" thickBot="1" x14ac:dyDescent="0.35">
      <c r="A90" s="259">
        <f t="shared" si="9"/>
        <v>7.2999999999999936</v>
      </c>
      <c r="B90" s="106" t="s">
        <v>115</v>
      </c>
      <c r="D90" s="75" t="s">
        <v>124</v>
      </c>
      <c r="E90" s="244" t="s">
        <v>100</v>
      </c>
      <c r="F90" s="277">
        <f t="shared" si="10"/>
        <v>0</v>
      </c>
      <c r="G90" s="131">
        <v>0</v>
      </c>
      <c r="H90" s="131">
        <v>0</v>
      </c>
      <c r="I90" s="131">
        <v>0</v>
      </c>
      <c r="J90" s="131">
        <v>0</v>
      </c>
      <c r="K90" s="131">
        <v>0</v>
      </c>
      <c r="L90" s="131">
        <v>0</v>
      </c>
      <c r="M90" s="131">
        <v>0</v>
      </c>
      <c r="N90" s="131">
        <v>0</v>
      </c>
      <c r="O90" s="131">
        <v>0</v>
      </c>
      <c r="P90" s="131">
        <v>0</v>
      </c>
      <c r="Q90" s="131">
        <v>0</v>
      </c>
      <c r="R90" s="131">
        <v>0</v>
      </c>
      <c r="S90" s="131">
        <v>0</v>
      </c>
      <c r="T90" s="131">
        <v>0</v>
      </c>
      <c r="U90" s="131">
        <v>0</v>
      </c>
      <c r="V90" s="131">
        <v>0</v>
      </c>
      <c r="W90" s="131">
        <v>0</v>
      </c>
      <c r="X90" s="131">
        <v>0</v>
      </c>
      <c r="Y90" s="131">
        <v>0</v>
      </c>
      <c r="Z90" s="131">
        <v>0</v>
      </c>
      <c r="AA90" s="131">
        <v>0</v>
      </c>
      <c r="AB90" s="131">
        <v>0</v>
      </c>
      <c r="AC90" s="131">
        <v>0</v>
      </c>
      <c r="AD90" s="131">
        <v>0</v>
      </c>
      <c r="AE90" s="131">
        <v>0</v>
      </c>
      <c r="AF90" s="131">
        <v>0</v>
      </c>
      <c r="AG90" s="131">
        <v>0</v>
      </c>
      <c r="AH90" s="131">
        <v>0</v>
      </c>
      <c r="AI90" s="131">
        <v>0</v>
      </c>
      <c r="AJ90" s="131">
        <v>0</v>
      </c>
      <c r="AK90" s="131">
        <v>0</v>
      </c>
    </row>
    <row r="91" spans="1:37" ht="14.4" customHeight="1" thickBot="1" x14ac:dyDescent="0.35">
      <c r="A91" s="259"/>
      <c r="B91" s="288" t="s">
        <v>221</v>
      </c>
      <c r="C91" s="272"/>
      <c r="D91" s="272"/>
      <c r="E91" s="273" t="s">
        <v>100</v>
      </c>
      <c r="F91" s="289">
        <f>SUM(F61:F90)</f>
        <v>0</v>
      </c>
      <c r="G91" s="275">
        <f>SUM(G61:G90)</f>
        <v>0</v>
      </c>
      <c r="H91" s="275">
        <f>SUM(H61:H90)</f>
        <v>0</v>
      </c>
      <c r="I91" s="275">
        <f t="shared" ref="I91:AK91" si="11">SUM(I61:I90)</f>
        <v>0</v>
      </c>
      <c r="J91" s="275">
        <f t="shared" si="11"/>
        <v>0</v>
      </c>
      <c r="K91" s="275">
        <f t="shared" si="11"/>
        <v>0</v>
      </c>
      <c r="L91" s="275">
        <f t="shared" si="11"/>
        <v>0</v>
      </c>
      <c r="M91" s="275">
        <f t="shared" si="11"/>
        <v>0</v>
      </c>
      <c r="N91" s="275">
        <f t="shared" si="11"/>
        <v>0</v>
      </c>
      <c r="O91" s="275">
        <f t="shared" si="11"/>
        <v>0</v>
      </c>
      <c r="P91" s="275">
        <f t="shared" si="11"/>
        <v>0</v>
      </c>
      <c r="Q91" s="275">
        <f t="shared" si="11"/>
        <v>0</v>
      </c>
      <c r="R91" s="275">
        <f t="shared" si="11"/>
        <v>0</v>
      </c>
      <c r="S91" s="275">
        <f t="shared" si="11"/>
        <v>0</v>
      </c>
      <c r="T91" s="275">
        <f t="shared" si="11"/>
        <v>0</v>
      </c>
      <c r="U91" s="275">
        <f t="shared" si="11"/>
        <v>0</v>
      </c>
      <c r="V91" s="275">
        <f t="shared" si="11"/>
        <v>0</v>
      </c>
      <c r="W91" s="275">
        <f t="shared" si="11"/>
        <v>0</v>
      </c>
      <c r="X91" s="275">
        <f t="shared" si="11"/>
        <v>0</v>
      </c>
      <c r="Y91" s="275">
        <f t="shared" si="11"/>
        <v>0</v>
      </c>
      <c r="Z91" s="275">
        <f t="shared" si="11"/>
        <v>0</v>
      </c>
      <c r="AA91" s="275">
        <f t="shared" si="11"/>
        <v>0</v>
      </c>
      <c r="AB91" s="275">
        <f t="shared" si="11"/>
        <v>0</v>
      </c>
      <c r="AC91" s="275">
        <f t="shared" si="11"/>
        <v>0</v>
      </c>
      <c r="AD91" s="275">
        <f t="shared" si="11"/>
        <v>0</v>
      </c>
      <c r="AE91" s="275">
        <f t="shared" si="11"/>
        <v>0</v>
      </c>
      <c r="AF91" s="275">
        <f t="shared" si="11"/>
        <v>0</v>
      </c>
      <c r="AG91" s="275">
        <f t="shared" si="11"/>
        <v>0</v>
      </c>
      <c r="AH91" s="275">
        <f t="shared" si="11"/>
        <v>0</v>
      </c>
      <c r="AI91" s="275">
        <f t="shared" si="11"/>
        <v>0</v>
      </c>
      <c r="AJ91" s="275">
        <f t="shared" si="11"/>
        <v>0</v>
      </c>
      <c r="AK91" s="275">
        <f t="shared" si="11"/>
        <v>0</v>
      </c>
    </row>
    <row r="92" spans="1:37" ht="14.4" customHeight="1" x14ac:dyDescent="0.3">
      <c r="A92" s="261"/>
      <c r="B92" s="268"/>
      <c r="C92" s="268"/>
      <c r="D92" s="269"/>
      <c r="E92" s="270"/>
      <c r="F92" s="27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c r="AE92" s="290"/>
      <c r="AF92" s="290"/>
      <c r="AG92" s="290"/>
      <c r="AH92" s="290"/>
      <c r="AI92" s="290"/>
      <c r="AJ92" s="290"/>
      <c r="AK92" s="290"/>
    </row>
    <row r="93" spans="1:37" ht="14.4" customHeight="1" x14ac:dyDescent="0.3">
      <c r="A93" s="261"/>
      <c r="B93" s="268"/>
      <c r="C93" s="268"/>
      <c r="D93" s="269"/>
      <c r="E93" s="270"/>
      <c r="F93" s="270"/>
      <c r="G93" s="188" t="s">
        <v>20</v>
      </c>
      <c r="H93" s="188" t="s">
        <v>21</v>
      </c>
      <c r="I93" s="188" t="s">
        <v>22</v>
      </c>
      <c r="J93" s="188" t="s">
        <v>23</v>
      </c>
      <c r="K93" s="188" t="s">
        <v>24</v>
      </c>
      <c r="L93" s="188" t="s">
        <v>25</v>
      </c>
      <c r="M93" s="188" t="s">
        <v>26</v>
      </c>
      <c r="N93" s="188" t="s">
        <v>27</v>
      </c>
      <c r="O93" s="188" t="s">
        <v>28</v>
      </c>
      <c r="P93" s="188" t="s">
        <v>29</v>
      </c>
      <c r="Q93" s="188" t="s">
        <v>30</v>
      </c>
      <c r="R93" s="188" t="s">
        <v>31</v>
      </c>
      <c r="S93" s="188" t="s">
        <v>32</v>
      </c>
      <c r="T93" s="188" t="s">
        <v>33</v>
      </c>
      <c r="U93" s="188" t="s">
        <v>34</v>
      </c>
      <c r="V93" s="188" t="s">
        <v>35</v>
      </c>
      <c r="W93" s="188" t="s">
        <v>36</v>
      </c>
      <c r="X93" s="188" t="s">
        <v>37</v>
      </c>
      <c r="Y93" s="188" t="s">
        <v>38</v>
      </c>
      <c r="Z93" s="188" t="s">
        <v>39</v>
      </c>
      <c r="AA93" s="188" t="s">
        <v>40</v>
      </c>
      <c r="AB93" s="188" t="s">
        <v>41</v>
      </c>
      <c r="AC93" s="188" t="s">
        <v>42</v>
      </c>
      <c r="AD93" s="188" t="s">
        <v>43</v>
      </c>
      <c r="AE93" s="188" t="s">
        <v>44</v>
      </c>
      <c r="AF93" s="188" t="s">
        <v>45</v>
      </c>
      <c r="AG93" s="188" t="s">
        <v>46</v>
      </c>
      <c r="AH93" s="188" t="s">
        <v>47</v>
      </c>
      <c r="AI93" s="188" t="s">
        <v>48</v>
      </c>
      <c r="AJ93" s="188" t="s">
        <v>49</v>
      </c>
      <c r="AK93" s="188" t="s">
        <v>84</v>
      </c>
    </row>
    <row r="94" spans="1:37" s="239" customFormat="1" x14ac:dyDescent="0.3">
      <c r="A94" s="254">
        <v>8</v>
      </c>
      <c r="B94" s="360" t="s">
        <v>238</v>
      </c>
      <c r="C94" s="360"/>
      <c r="D94" s="255"/>
      <c r="E94" s="258"/>
      <c r="F94" s="286"/>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row>
    <row r="95" spans="1:37" x14ac:dyDescent="0.3">
      <c r="A95" s="259">
        <f>A94+0.01</f>
        <v>8.01</v>
      </c>
      <c r="B95" s="106" t="s">
        <v>104</v>
      </c>
      <c r="D95" s="75" t="s">
        <v>55</v>
      </c>
      <c r="E95" s="244" t="s">
        <v>100</v>
      </c>
      <c r="F95" s="287">
        <f>SUM(G95:AK95)</f>
        <v>0</v>
      </c>
      <c r="G95" s="131">
        <v>0</v>
      </c>
      <c r="H95" s="131">
        <v>0</v>
      </c>
      <c r="I95" s="131">
        <v>0</v>
      </c>
      <c r="J95" s="131">
        <v>0</v>
      </c>
      <c r="K95" s="131">
        <v>0</v>
      </c>
      <c r="L95" s="131">
        <v>0</v>
      </c>
      <c r="M95" s="131">
        <v>0</v>
      </c>
      <c r="N95" s="131">
        <v>0</v>
      </c>
      <c r="O95" s="131">
        <v>0</v>
      </c>
      <c r="P95" s="131">
        <v>0</v>
      </c>
      <c r="Q95" s="131">
        <v>0</v>
      </c>
      <c r="R95" s="131">
        <v>0</v>
      </c>
      <c r="S95" s="131">
        <v>0</v>
      </c>
      <c r="T95" s="131">
        <v>0</v>
      </c>
      <c r="U95" s="131">
        <v>0</v>
      </c>
      <c r="V95" s="131">
        <v>0</v>
      </c>
      <c r="W95" s="131">
        <v>0</v>
      </c>
      <c r="X95" s="131">
        <v>0</v>
      </c>
      <c r="Y95" s="131">
        <v>0</v>
      </c>
      <c r="Z95" s="131">
        <v>0</v>
      </c>
      <c r="AA95" s="131">
        <v>0</v>
      </c>
      <c r="AB95" s="131">
        <v>0</v>
      </c>
      <c r="AC95" s="131">
        <v>0</v>
      </c>
      <c r="AD95" s="131">
        <v>0</v>
      </c>
      <c r="AE95" s="131">
        <v>0</v>
      </c>
      <c r="AF95" s="131">
        <v>0</v>
      </c>
      <c r="AG95" s="131">
        <v>0</v>
      </c>
      <c r="AH95" s="131">
        <v>0</v>
      </c>
      <c r="AI95" s="131">
        <v>0</v>
      </c>
      <c r="AJ95" s="131">
        <v>0</v>
      </c>
      <c r="AK95" s="131">
        <v>0</v>
      </c>
    </row>
    <row r="96" spans="1:37" x14ac:dyDescent="0.3">
      <c r="A96" s="259">
        <f t="shared" ref="A96:A124" si="12">A95+0.01</f>
        <v>8.02</v>
      </c>
      <c r="B96" s="106" t="s">
        <v>126</v>
      </c>
      <c r="D96" s="75" t="s">
        <v>55</v>
      </c>
      <c r="E96" s="244" t="s">
        <v>100</v>
      </c>
      <c r="F96" s="287">
        <f t="shared" ref="F96:F124" si="13">SUM(G96:AK96)</f>
        <v>0</v>
      </c>
      <c r="G96" s="131">
        <v>0</v>
      </c>
      <c r="H96" s="131">
        <v>0</v>
      </c>
      <c r="I96" s="131">
        <v>0</v>
      </c>
      <c r="J96" s="131">
        <v>0</v>
      </c>
      <c r="K96" s="131">
        <v>0</v>
      </c>
      <c r="L96" s="131">
        <v>0</v>
      </c>
      <c r="M96" s="131">
        <v>0</v>
      </c>
      <c r="N96" s="131">
        <v>0</v>
      </c>
      <c r="O96" s="131">
        <v>0</v>
      </c>
      <c r="P96" s="131">
        <v>0</v>
      </c>
      <c r="Q96" s="131">
        <v>0</v>
      </c>
      <c r="R96" s="131">
        <v>0</v>
      </c>
      <c r="S96" s="131">
        <v>0</v>
      </c>
      <c r="T96" s="131">
        <v>0</v>
      </c>
      <c r="U96" s="131">
        <v>0</v>
      </c>
      <c r="V96" s="131">
        <v>0</v>
      </c>
      <c r="W96" s="131">
        <v>0</v>
      </c>
      <c r="X96" s="131">
        <v>0</v>
      </c>
      <c r="Y96" s="131">
        <v>0</v>
      </c>
      <c r="Z96" s="131">
        <v>0</v>
      </c>
      <c r="AA96" s="131">
        <v>0</v>
      </c>
      <c r="AB96" s="131">
        <v>0</v>
      </c>
      <c r="AC96" s="131">
        <v>0</v>
      </c>
      <c r="AD96" s="131">
        <v>0</v>
      </c>
      <c r="AE96" s="131">
        <v>0</v>
      </c>
      <c r="AF96" s="131">
        <v>0</v>
      </c>
      <c r="AG96" s="131">
        <v>0</v>
      </c>
      <c r="AH96" s="131">
        <v>0</v>
      </c>
      <c r="AI96" s="131">
        <v>0</v>
      </c>
      <c r="AJ96" s="131">
        <v>0</v>
      </c>
      <c r="AK96" s="131">
        <v>0</v>
      </c>
    </row>
    <row r="97" spans="1:37" x14ac:dyDescent="0.3">
      <c r="A97" s="259">
        <f t="shared" si="12"/>
        <v>8.0299999999999994</v>
      </c>
      <c r="B97" s="106" t="s">
        <v>105</v>
      </c>
      <c r="D97" s="75" t="s">
        <v>55</v>
      </c>
      <c r="E97" s="244" t="s">
        <v>100</v>
      </c>
      <c r="F97" s="287">
        <f t="shared" si="13"/>
        <v>0</v>
      </c>
      <c r="G97" s="131">
        <v>0</v>
      </c>
      <c r="H97" s="131">
        <v>0</v>
      </c>
      <c r="I97" s="131">
        <v>0</v>
      </c>
      <c r="J97" s="131">
        <v>0</v>
      </c>
      <c r="K97" s="131">
        <v>0</v>
      </c>
      <c r="L97" s="131">
        <v>0</v>
      </c>
      <c r="M97" s="131">
        <v>0</v>
      </c>
      <c r="N97" s="131">
        <v>0</v>
      </c>
      <c r="O97" s="131">
        <v>0</v>
      </c>
      <c r="P97" s="131">
        <v>0</v>
      </c>
      <c r="Q97" s="131">
        <v>0</v>
      </c>
      <c r="R97" s="131">
        <v>0</v>
      </c>
      <c r="S97" s="131">
        <v>0</v>
      </c>
      <c r="T97" s="131">
        <v>0</v>
      </c>
      <c r="U97" s="131">
        <v>0</v>
      </c>
      <c r="V97" s="131">
        <v>0</v>
      </c>
      <c r="W97" s="131">
        <v>0</v>
      </c>
      <c r="X97" s="131">
        <v>0</v>
      </c>
      <c r="Y97" s="131">
        <v>0</v>
      </c>
      <c r="Z97" s="131">
        <v>0</v>
      </c>
      <c r="AA97" s="131">
        <v>0</v>
      </c>
      <c r="AB97" s="131">
        <v>0</v>
      </c>
      <c r="AC97" s="131">
        <v>0</v>
      </c>
      <c r="AD97" s="131">
        <v>0</v>
      </c>
      <c r="AE97" s="131">
        <v>0</v>
      </c>
      <c r="AF97" s="131">
        <v>0</v>
      </c>
      <c r="AG97" s="131">
        <v>0</v>
      </c>
      <c r="AH97" s="131">
        <v>0</v>
      </c>
      <c r="AI97" s="131">
        <v>0</v>
      </c>
      <c r="AJ97" s="131">
        <v>0</v>
      </c>
      <c r="AK97" s="131">
        <v>0</v>
      </c>
    </row>
    <row r="98" spans="1:37" x14ac:dyDescent="0.3">
      <c r="A98" s="259">
        <f t="shared" si="12"/>
        <v>8.0399999999999991</v>
      </c>
      <c r="B98" s="106" t="s">
        <v>106</v>
      </c>
      <c r="D98" s="75" t="s">
        <v>55</v>
      </c>
      <c r="E98" s="244" t="s">
        <v>100</v>
      </c>
      <c r="F98" s="287">
        <f t="shared" si="13"/>
        <v>0</v>
      </c>
      <c r="G98" s="131">
        <v>0</v>
      </c>
      <c r="H98" s="131">
        <v>0</v>
      </c>
      <c r="I98" s="131">
        <v>0</v>
      </c>
      <c r="J98" s="131">
        <v>0</v>
      </c>
      <c r="K98" s="131">
        <v>0</v>
      </c>
      <c r="L98" s="131">
        <v>0</v>
      </c>
      <c r="M98" s="131">
        <v>0</v>
      </c>
      <c r="N98" s="131">
        <v>0</v>
      </c>
      <c r="O98" s="131">
        <v>0</v>
      </c>
      <c r="P98" s="131">
        <v>0</v>
      </c>
      <c r="Q98" s="131">
        <v>0</v>
      </c>
      <c r="R98" s="131">
        <v>0</v>
      </c>
      <c r="S98" s="131">
        <v>0</v>
      </c>
      <c r="T98" s="131">
        <v>0</v>
      </c>
      <c r="U98" s="131">
        <v>0</v>
      </c>
      <c r="V98" s="131">
        <v>0</v>
      </c>
      <c r="W98" s="131">
        <v>0</v>
      </c>
      <c r="X98" s="131">
        <v>0</v>
      </c>
      <c r="Y98" s="131">
        <v>0</v>
      </c>
      <c r="Z98" s="131">
        <v>0</v>
      </c>
      <c r="AA98" s="131">
        <v>0</v>
      </c>
      <c r="AB98" s="131">
        <v>0</v>
      </c>
      <c r="AC98" s="131">
        <v>0</v>
      </c>
      <c r="AD98" s="131">
        <v>0</v>
      </c>
      <c r="AE98" s="131">
        <v>0</v>
      </c>
      <c r="AF98" s="131">
        <v>0</v>
      </c>
      <c r="AG98" s="131">
        <v>0</v>
      </c>
      <c r="AH98" s="131">
        <v>0</v>
      </c>
      <c r="AI98" s="131">
        <v>0</v>
      </c>
      <c r="AJ98" s="131">
        <v>0</v>
      </c>
      <c r="AK98" s="131">
        <v>0</v>
      </c>
    </row>
    <row r="99" spans="1:37" x14ac:dyDescent="0.3">
      <c r="A99" s="259">
        <f t="shared" si="12"/>
        <v>8.0499999999999989</v>
      </c>
      <c r="B99" s="106" t="s">
        <v>107</v>
      </c>
      <c r="D99" s="75" t="s">
        <v>55</v>
      </c>
      <c r="E99" s="244" t="s">
        <v>100</v>
      </c>
      <c r="F99" s="287">
        <f t="shared" si="13"/>
        <v>0</v>
      </c>
      <c r="G99" s="131">
        <v>0</v>
      </c>
      <c r="H99" s="131">
        <v>0</v>
      </c>
      <c r="I99" s="131">
        <v>0</v>
      </c>
      <c r="J99" s="131">
        <v>0</v>
      </c>
      <c r="K99" s="131">
        <v>0</v>
      </c>
      <c r="L99" s="131">
        <v>0</v>
      </c>
      <c r="M99" s="131">
        <v>0</v>
      </c>
      <c r="N99" s="131">
        <v>0</v>
      </c>
      <c r="O99" s="131">
        <v>0</v>
      </c>
      <c r="P99" s="131">
        <v>0</v>
      </c>
      <c r="Q99" s="131">
        <v>0</v>
      </c>
      <c r="R99" s="131">
        <v>0</v>
      </c>
      <c r="S99" s="131">
        <v>0</v>
      </c>
      <c r="T99" s="131">
        <v>0</v>
      </c>
      <c r="U99" s="131">
        <v>0</v>
      </c>
      <c r="V99" s="131">
        <v>0</v>
      </c>
      <c r="W99" s="131">
        <v>0</v>
      </c>
      <c r="X99" s="131">
        <v>0</v>
      </c>
      <c r="Y99" s="131">
        <v>0</v>
      </c>
      <c r="Z99" s="131">
        <v>0</v>
      </c>
      <c r="AA99" s="131">
        <v>0</v>
      </c>
      <c r="AB99" s="131">
        <v>0</v>
      </c>
      <c r="AC99" s="131">
        <v>0</v>
      </c>
      <c r="AD99" s="131">
        <v>0</v>
      </c>
      <c r="AE99" s="131">
        <v>0</v>
      </c>
      <c r="AF99" s="131">
        <v>0</v>
      </c>
      <c r="AG99" s="131">
        <v>0</v>
      </c>
      <c r="AH99" s="131">
        <v>0</v>
      </c>
      <c r="AI99" s="131">
        <v>0</v>
      </c>
      <c r="AJ99" s="131">
        <v>0</v>
      </c>
      <c r="AK99" s="131">
        <v>0</v>
      </c>
    </row>
    <row r="100" spans="1:37" x14ac:dyDescent="0.3">
      <c r="A100" s="259">
        <f t="shared" si="12"/>
        <v>8.0599999999999987</v>
      </c>
      <c r="B100" s="106" t="s">
        <v>108</v>
      </c>
      <c r="D100" s="75" t="s">
        <v>55</v>
      </c>
      <c r="E100" s="244" t="s">
        <v>100</v>
      </c>
      <c r="F100" s="287">
        <f t="shared" si="13"/>
        <v>0</v>
      </c>
      <c r="G100" s="131">
        <v>0</v>
      </c>
      <c r="H100" s="131">
        <v>0</v>
      </c>
      <c r="I100" s="131">
        <v>0</v>
      </c>
      <c r="J100" s="131">
        <v>0</v>
      </c>
      <c r="K100" s="131">
        <v>0</v>
      </c>
      <c r="L100" s="131">
        <v>0</v>
      </c>
      <c r="M100" s="131">
        <v>0</v>
      </c>
      <c r="N100" s="131">
        <v>0</v>
      </c>
      <c r="O100" s="131">
        <v>0</v>
      </c>
      <c r="P100" s="131">
        <v>0</v>
      </c>
      <c r="Q100" s="131">
        <v>0</v>
      </c>
      <c r="R100" s="131">
        <v>0</v>
      </c>
      <c r="S100" s="131">
        <v>0</v>
      </c>
      <c r="T100" s="131">
        <v>0</v>
      </c>
      <c r="U100" s="131">
        <v>0</v>
      </c>
      <c r="V100" s="131">
        <v>0</v>
      </c>
      <c r="W100" s="131">
        <v>0</v>
      </c>
      <c r="X100" s="131">
        <v>0</v>
      </c>
      <c r="Y100" s="131">
        <v>0</v>
      </c>
      <c r="Z100" s="131">
        <v>0</v>
      </c>
      <c r="AA100" s="131">
        <v>0</v>
      </c>
      <c r="AB100" s="131">
        <v>0</v>
      </c>
      <c r="AC100" s="131">
        <v>0</v>
      </c>
      <c r="AD100" s="131">
        <v>0</v>
      </c>
      <c r="AE100" s="131">
        <v>0</v>
      </c>
      <c r="AF100" s="131">
        <v>0</v>
      </c>
      <c r="AG100" s="131">
        <v>0</v>
      </c>
      <c r="AH100" s="131">
        <v>0</v>
      </c>
      <c r="AI100" s="131">
        <v>0</v>
      </c>
      <c r="AJ100" s="131">
        <v>0</v>
      </c>
      <c r="AK100" s="131">
        <v>0</v>
      </c>
    </row>
    <row r="101" spans="1:37" x14ac:dyDescent="0.3">
      <c r="A101" s="259">
        <f t="shared" si="12"/>
        <v>8.0699999999999985</v>
      </c>
      <c r="B101" s="106" t="s">
        <v>110</v>
      </c>
      <c r="D101" s="75" t="s">
        <v>55</v>
      </c>
      <c r="E101" s="244" t="s">
        <v>100</v>
      </c>
      <c r="F101" s="287">
        <f t="shared" si="13"/>
        <v>0</v>
      </c>
      <c r="G101" s="131">
        <v>0</v>
      </c>
      <c r="H101" s="131">
        <v>0</v>
      </c>
      <c r="I101" s="131">
        <v>0</v>
      </c>
      <c r="J101" s="131">
        <v>0</v>
      </c>
      <c r="K101" s="131">
        <v>0</v>
      </c>
      <c r="L101" s="131">
        <v>0</v>
      </c>
      <c r="M101" s="131">
        <v>0</v>
      </c>
      <c r="N101" s="131">
        <v>0</v>
      </c>
      <c r="O101" s="131">
        <v>0</v>
      </c>
      <c r="P101" s="131">
        <v>0</v>
      </c>
      <c r="Q101" s="131">
        <v>0</v>
      </c>
      <c r="R101" s="131">
        <v>0</v>
      </c>
      <c r="S101" s="131">
        <v>0</v>
      </c>
      <c r="T101" s="131">
        <v>0</v>
      </c>
      <c r="U101" s="131">
        <v>0</v>
      </c>
      <c r="V101" s="131">
        <v>0</v>
      </c>
      <c r="W101" s="131">
        <v>0</v>
      </c>
      <c r="X101" s="131">
        <v>0</v>
      </c>
      <c r="Y101" s="131">
        <v>0</v>
      </c>
      <c r="Z101" s="131">
        <v>0</v>
      </c>
      <c r="AA101" s="131">
        <v>0</v>
      </c>
      <c r="AB101" s="131">
        <v>0</v>
      </c>
      <c r="AC101" s="131">
        <v>0</v>
      </c>
      <c r="AD101" s="131">
        <v>0</v>
      </c>
      <c r="AE101" s="131">
        <v>0</v>
      </c>
      <c r="AF101" s="131">
        <v>0</v>
      </c>
      <c r="AG101" s="131">
        <v>0</v>
      </c>
      <c r="AH101" s="131">
        <v>0</v>
      </c>
      <c r="AI101" s="131">
        <v>0</v>
      </c>
      <c r="AJ101" s="131">
        <v>0</v>
      </c>
      <c r="AK101" s="131">
        <v>0</v>
      </c>
    </row>
    <row r="102" spans="1:37" x14ac:dyDescent="0.3">
      <c r="A102" s="259">
        <f t="shared" si="12"/>
        <v>8.0799999999999983</v>
      </c>
      <c r="B102" s="106" t="s">
        <v>109</v>
      </c>
      <c r="C102" s="107"/>
      <c r="D102" s="75" t="s">
        <v>55</v>
      </c>
      <c r="E102" s="244" t="s">
        <v>100</v>
      </c>
      <c r="F102" s="287">
        <f t="shared" si="13"/>
        <v>0</v>
      </c>
      <c r="G102" s="131">
        <v>0</v>
      </c>
      <c r="H102" s="131">
        <v>0</v>
      </c>
      <c r="I102" s="131">
        <v>0</v>
      </c>
      <c r="J102" s="131">
        <v>0</v>
      </c>
      <c r="K102" s="131">
        <v>0</v>
      </c>
      <c r="L102" s="131">
        <v>0</v>
      </c>
      <c r="M102" s="131">
        <v>0</v>
      </c>
      <c r="N102" s="131">
        <v>0</v>
      </c>
      <c r="O102" s="131">
        <v>0</v>
      </c>
      <c r="P102" s="131">
        <v>0</v>
      </c>
      <c r="Q102" s="131">
        <v>0</v>
      </c>
      <c r="R102" s="131">
        <v>0</v>
      </c>
      <c r="S102" s="131">
        <v>0</v>
      </c>
      <c r="T102" s="131">
        <v>0</v>
      </c>
      <c r="U102" s="131">
        <v>0</v>
      </c>
      <c r="V102" s="131">
        <v>0</v>
      </c>
      <c r="W102" s="131">
        <v>0</v>
      </c>
      <c r="X102" s="131">
        <v>0</v>
      </c>
      <c r="Y102" s="131">
        <v>0</v>
      </c>
      <c r="Z102" s="131">
        <v>0</v>
      </c>
      <c r="AA102" s="131">
        <v>0</v>
      </c>
      <c r="AB102" s="131">
        <v>0</v>
      </c>
      <c r="AC102" s="131">
        <v>0</v>
      </c>
      <c r="AD102" s="131">
        <v>0</v>
      </c>
      <c r="AE102" s="131">
        <v>0</v>
      </c>
      <c r="AF102" s="131">
        <v>0</v>
      </c>
      <c r="AG102" s="131">
        <v>0</v>
      </c>
      <c r="AH102" s="131">
        <v>0</v>
      </c>
      <c r="AI102" s="131">
        <v>0</v>
      </c>
      <c r="AJ102" s="131">
        <v>0</v>
      </c>
      <c r="AK102" s="131">
        <v>0</v>
      </c>
    </row>
    <row r="103" spans="1:37" x14ac:dyDescent="0.3">
      <c r="A103" s="259">
        <f t="shared" si="12"/>
        <v>8.0899999999999981</v>
      </c>
      <c r="B103" s="106" t="s">
        <v>111</v>
      </c>
      <c r="C103" s="107"/>
      <c r="D103" s="75" t="s">
        <v>55</v>
      </c>
      <c r="E103" s="244" t="s">
        <v>100</v>
      </c>
      <c r="F103" s="287">
        <f t="shared" si="13"/>
        <v>0</v>
      </c>
      <c r="G103" s="131">
        <v>0</v>
      </c>
      <c r="H103" s="131">
        <v>0</v>
      </c>
      <c r="I103" s="131">
        <v>0</v>
      </c>
      <c r="J103" s="131">
        <v>0</v>
      </c>
      <c r="K103" s="131">
        <v>0</v>
      </c>
      <c r="L103" s="131">
        <v>0</v>
      </c>
      <c r="M103" s="131">
        <v>0</v>
      </c>
      <c r="N103" s="131">
        <v>0</v>
      </c>
      <c r="O103" s="131">
        <v>0</v>
      </c>
      <c r="P103" s="131">
        <v>0</v>
      </c>
      <c r="Q103" s="131">
        <v>0</v>
      </c>
      <c r="R103" s="131">
        <v>0</v>
      </c>
      <c r="S103" s="131">
        <v>0</v>
      </c>
      <c r="T103" s="131">
        <v>0</v>
      </c>
      <c r="U103" s="131">
        <v>0</v>
      </c>
      <c r="V103" s="131">
        <v>0</v>
      </c>
      <c r="W103" s="131">
        <v>0</v>
      </c>
      <c r="X103" s="131">
        <v>0</v>
      </c>
      <c r="Y103" s="131">
        <v>0</v>
      </c>
      <c r="Z103" s="131">
        <v>0</v>
      </c>
      <c r="AA103" s="131">
        <v>0</v>
      </c>
      <c r="AB103" s="131">
        <v>0</v>
      </c>
      <c r="AC103" s="131">
        <v>0</v>
      </c>
      <c r="AD103" s="131">
        <v>0</v>
      </c>
      <c r="AE103" s="131">
        <v>0</v>
      </c>
      <c r="AF103" s="131">
        <v>0</v>
      </c>
      <c r="AG103" s="131">
        <v>0</v>
      </c>
      <c r="AH103" s="131">
        <v>0</v>
      </c>
      <c r="AI103" s="131">
        <v>0</v>
      </c>
      <c r="AJ103" s="131">
        <v>0</v>
      </c>
      <c r="AK103" s="131">
        <v>0</v>
      </c>
    </row>
    <row r="104" spans="1:37" x14ac:dyDescent="0.3">
      <c r="A104" s="259">
        <f t="shared" si="12"/>
        <v>8.0999999999999979</v>
      </c>
      <c r="B104" s="106" t="s">
        <v>112</v>
      </c>
      <c r="C104" s="107"/>
      <c r="D104" s="75" t="s">
        <v>55</v>
      </c>
      <c r="E104" s="244" t="s">
        <v>100</v>
      </c>
      <c r="F104" s="287">
        <f t="shared" si="13"/>
        <v>0</v>
      </c>
      <c r="G104" s="131">
        <v>0</v>
      </c>
      <c r="H104" s="131">
        <v>0</v>
      </c>
      <c r="I104" s="131">
        <v>0</v>
      </c>
      <c r="J104" s="131">
        <v>0</v>
      </c>
      <c r="K104" s="131">
        <v>0</v>
      </c>
      <c r="L104" s="131">
        <v>0</v>
      </c>
      <c r="M104" s="131">
        <v>0</v>
      </c>
      <c r="N104" s="131">
        <v>0</v>
      </c>
      <c r="O104" s="131">
        <v>0</v>
      </c>
      <c r="P104" s="131">
        <v>0</v>
      </c>
      <c r="Q104" s="131">
        <v>0</v>
      </c>
      <c r="R104" s="131">
        <v>0</v>
      </c>
      <c r="S104" s="131">
        <v>0</v>
      </c>
      <c r="T104" s="131">
        <v>0</v>
      </c>
      <c r="U104" s="131">
        <v>0</v>
      </c>
      <c r="V104" s="131">
        <v>0</v>
      </c>
      <c r="W104" s="131">
        <v>0</v>
      </c>
      <c r="X104" s="131">
        <v>0</v>
      </c>
      <c r="Y104" s="131">
        <v>0</v>
      </c>
      <c r="Z104" s="131">
        <v>0</v>
      </c>
      <c r="AA104" s="131">
        <v>0</v>
      </c>
      <c r="AB104" s="131">
        <v>0</v>
      </c>
      <c r="AC104" s="131">
        <v>0</v>
      </c>
      <c r="AD104" s="131">
        <v>0</v>
      </c>
      <c r="AE104" s="131">
        <v>0</v>
      </c>
      <c r="AF104" s="131">
        <v>0</v>
      </c>
      <c r="AG104" s="131">
        <v>0</v>
      </c>
      <c r="AH104" s="131">
        <v>0</v>
      </c>
      <c r="AI104" s="131">
        <v>0</v>
      </c>
      <c r="AJ104" s="131">
        <v>0</v>
      </c>
      <c r="AK104" s="131">
        <v>0</v>
      </c>
    </row>
    <row r="105" spans="1:37" x14ac:dyDescent="0.3">
      <c r="A105" s="259">
        <f t="shared" si="12"/>
        <v>8.1099999999999977</v>
      </c>
      <c r="B105" s="106" t="s">
        <v>127</v>
      </c>
      <c r="D105" s="75" t="s">
        <v>55</v>
      </c>
      <c r="E105" s="244" t="s">
        <v>100</v>
      </c>
      <c r="F105" s="287">
        <f t="shared" si="13"/>
        <v>0</v>
      </c>
      <c r="G105" s="131">
        <v>0</v>
      </c>
      <c r="H105" s="131">
        <v>0</v>
      </c>
      <c r="I105" s="131">
        <v>0</v>
      </c>
      <c r="J105" s="131">
        <v>0</v>
      </c>
      <c r="K105" s="131">
        <v>0</v>
      </c>
      <c r="L105" s="131">
        <v>0</v>
      </c>
      <c r="M105" s="131">
        <v>0</v>
      </c>
      <c r="N105" s="131">
        <v>0</v>
      </c>
      <c r="O105" s="131">
        <v>0</v>
      </c>
      <c r="P105" s="131">
        <v>0</v>
      </c>
      <c r="Q105" s="131">
        <v>0</v>
      </c>
      <c r="R105" s="131">
        <v>0</v>
      </c>
      <c r="S105" s="131">
        <v>0</v>
      </c>
      <c r="T105" s="131">
        <v>0</v>
      </c>
      <c r="U105" s="131">
        <v>0</v>
      </c>
      <c r="V105" s="131">
        <v>0</v>
      </c>
      <c r="W105" s="131">
        <v>0</v>
      </c>
      <c r="X105" s="131">
        <v>0</v>
      </c>
      <c r="Y105" s="131">
        <v>0</v>
      </c>
      <c r="Z105" s="131">
        <v>0</v>
      </c>
      <c r="AA105" s="131">
        <v>0</v>
      </c>
      <c r="AB105" s="131">
        <v>0</v>
      </c>
      <c r="AC105" s="131">
        <v>0</v>
      </c>
      <c r="AD105" s="131">
        <v>0</v>
      </c>
      <c r="AE105" s="131">
        <v>0</v>
      </c>
      <c r="AF105" s="131">
        <v>0</v>
      </c>
      <c r="AG105" s="131">
        <v>0</v>
      </c>
      <c r="AH105" s="131">
        <v>0</v>
      </c>
      <c r="AI105" s="131">
        <v>0</v>
      </c>
      <c r="AJ105" s="131">
        <v>0</v>
      </c>
      <c r="AK105" s="131">
        <v>0</v>
      </c>
    </row>
    <row r="106" spans="1:37" x14ac:dyDescent="0.3">
      <c r="A106" s="259">
        <f t="shared" si="12"/>
        <v>8.1199999999999974</v>
      </c>
      <c r="B106" s="106" t="s">
        <v>128</v>
      </c>
      <c r="D106" s="75" t="s">
        <v>55</v>
      </c>
      <c r="E106" s="244" t="s">
        <v>100</v>
      </c>
      <c r="F106" s="287">
        <f t="shared" si="13"/>
        <v>0</v>
      </c>
      <c r="G106" s="131">
        <v>0</v>
      </c>
      <c r="H106" s="131">
        <v>0</v>
      </c>
      <c r="I106" s="131">
        <v>0</v>
      </c>
      <c r="J106" s="131">
        <v>0</v>
      </c>
      <c r="K106" s="131">
        <v>0</v>
      </c>
      <c r="L106" s="131">
        <v>0</v>
      </c>
      <c r="M106" s="131">
        <v>0</v>
      </c>
      <c r="N106" s="131">
        <v>0</v>
      </c>
      <c r="O106" s="131">
        <v>0</v>
      </c>
      <c r="P106" s="131">
        <v>0</v>
      </c>
      <c r="Q106" s="131">
        <v>0</v>
      </c>
      <c r="R106" s="131">
        <v>0</v>
      </c>
      <c r="S106" s="131">
        <v>0</v>
      </c>
      <c r="T106" s="131">
        <v>0</v>
      </c>
      <c r="U106" s="131">
        <v>0</v>
      </c>
      <c r="V106" s="131">
        <v>0</v>
      </c>
      <c r="W106" s="131">
        <v>0</v>
      </c>
      <c r="X106" s="131">
        <v>0</v>
      </c>
      <c r="Y106" s="131">
        <v>0</v>
      </c>
      <c r="Z106" s="131">
        <v>0</v>
      </c>
      <c r="AA106" s="131">
        <v>0</v>
      </c>
      <c r="AB106" s="131">
        <v>0</v>
      </c>
      <c r="AC106" s="131">
        <v>0</v>
      </c>
      <c r="AD106" s="131">
        <v>0</v>
      </c>
      <c r="AE106" s="131">
        <v>0</v>
      </c>
      <c r="AF106" s="131">
        <v>0</v>
      </c>
      <c r="AG106" s="131">
        <v>0</v>
      </c>
      <c r="AH106" s="131">
        <v>0</v>
      </c>
      <c r="AI106" s="131">
        <v>0</v>
      </c>
      <c r="AJ106" s="131">
        <v>0</v>
      </c>
      <c r="AK106" s="131">
        <v>0</v>
      </c>
    </row>
    <row r="107" spans="1:37" x14ac:dyDescent="0.3">
      <c r="A107" s="259">
        <f>A106+0.01</f>
        <v>8.1299999999999972</v>
      </c>
      <c r="B107" s="106" t="s">
        <v>113</v>
      </c>
      <c r="D107" s="75" t="s">
        <v>55</v>
      </c>
      <c r="E107" s="244" t="s">
        <v>100</v>
      </c>
      <c r="F107" s="287">
        <f t="shared" si="13"/>
        <v>0</v>
      </c>
      <c r="G107" s="131">
        <v>0</v>
      </c>
      <c r="H107" s="131">
        <v>0</v>
      </c>
      <c r="I107" s="131">
        <v>0</v>
      </c>
      <c r="J107" s="131">
        <v>0</v>
      </c>
      <c r="K107" s="131">
        <v>0</v>
      </c>
      <c r="L107" s="131">
        <v>0</v>
      </c>
      <c r="M107" s="131">
        <v>0</v>
      </c>
      <c r="N107" s="131">
        <v>0</v>
      </c>
      <c r="O107" s="131">
        <v>0</v>
      </c>
      <c r="P107" s="131">
        <v>0</v>
      </c>
      <c r="Q107" s="131">
        <v>0</v>
      </c>
      <c r="R107" s="131">
        <v>0</v>
      </c>
      <c r="S107" s="131">
        <v>0</v>
      </c>
      <c r="T107" s="131">
        <v>0</v>
      </c>
      <c r="U107" s="131">
        <v>0</v>
      </c>
      <c r="V107" s="131">
        <v>0</v>
      </c>
      <c r="W107" s="131">
        <v>0</v>
      </c>
      <c r="X107" s="131">
        <v>0</v>
      </c>
      <c r="Y107" s="131">
        <v>0</v>
      </c>
      <c r="Z107" s="131">
        <v>0</v>
      </c>
      <c r="AA107" s="131">
        <v>0</v>
      </c>
      <c r="AB107" s="131">
        <v>0</v>
      </c>
      <c r="AC107" s="131">
        <v>0</v>
      </c>
      <c r="AD107" s="131">
        <v>0</v>
      </c>
      <c r="AE107" s="131">
        <v>0</v>
      </c>
      <c r="AF107" s="131">
        <v>0</v>
      </c>
      <c r="AG107" s="131">
        <v>0</v>
      </c>
      <c r="AH107" s="131">
        <v>0</v>
      </c>
      <c r="AI107" s="131">
        <v>0</v>
      </c>
      <c r="AJ107" s="131">
        <v>0</v>
      </c>
      <c r="AK107" s="131">
        <v>0</v>
      </c>
    </row>
    <row r="108" spans="1:37" x14ac:dyDescent="0.3">
      <c r="A108" s="259">
        <f t="shared" si="12"/>
        <v>8.139999999999997</v>
      </c>
      <c r="B108" s="106" t="s">
        <v>114</v>
      </c>
      <c r="D108" s="75" t="s">
        <v>55</v>
      </c>
      <c r="E108" s="244" t="s">
        <v>100</v>
      </c>
      <c r="F108" s="287">
        <f t="shared" si="13"/>
        <v>0</v>
      </c>
      <c r="G108" s="131">
        <v>0</v>
      </c>
      <c r="H108" s="131">
        <v>0</v>
      </c>
      <c r="I108" s="131">
        <v>0</v>
      </c>
      <c r="J108" s="131">
        <v>0</v>
      </c>
      <c r="K108" s="131">
        <v>0</v>
      </c>
      <c r="L108" s="131">
        <v>0</v>
      </c>
      <c r="M108" s="131">
        <v>0</v>
      </c>
      <c r="N108" s="131">
        <v>0</v>
      </c>
      <c r="O108" s="131">
        <v>0</v>
      </c>
      <c r="P108" s="131">
        <v>0</v>
      </c>
      <c r="Q108" s="131">
        <v>0</v>
      </c>
      <c r="R108" s="131">
        <v>0</v>
      </c>
      <c r="S108" s="131">
        <v>0</v>
      </c>
      <c r="T108" s="131">
        <v>0</v>
      </c>
      <c r="U108" s="131">
        <v>0</v>
      </c>
      <c r="V108" s="131">
        <v>0</v>
      </c>
      <c r="W108" s="131">
        <v>0</v>
      </c>
      <c r="X108" s="131">
        <v>0</v>
      </c>
      <c r="Y108" s="131">
        <v>0</v>
      </c>
      <c r="Z108" s="131">
        <v>0</v>
      </c>
      <c r="AA108" s="131">
        <v>0</v>
      </c>
      <c r="AB108" s="131">
        <v>0</v>
      </c>
      <c r="AC108" s="131">
        <v>0</v>
      </c>
      <c r="AD108" s="131">
        <v>0</v>
      </c>
      <c r="AE108" s="131">
        <v>0</v>
      </c>
      <c r="AF108" s="131">
        <v>0</v>
      </c>
      <c r="AG108" s="131">
        <v>0</v>
      </c>
      <c r="AH108" s="131">
        <v>0</v>
      </c>
      <c r="AI108" s="131">
        <v>0</v>
      </c>
      <c r="AJ108" s="131">
        <v>0</v>
      </c>
      <c r="AK108" s="131">
        <v>0</v>
      </c>
    </row>
    <row r="109" spans="1:37" x14ac:dyDescent="0.3">
      <c r="A109" s="259">
        <f t="shared" si="12"/>
        <v>8.1499999999999968</v>
      </c>
      <c r="B109" s="108" t="s">
        <v>91</v>
      </c>
      <c r="C109" s="105"/>
      <c r="D109" s="75" t="s">
        <v>55</v>
      </c>
      <c r="E109" s="244" t="s">
        <v>100</v>
      </c>
      <c r="F109" s="287">
        <f t="shared" si="13"/>
        <v>0</v>
      </c>
      <c r="G109" s="131">
        <v>0</v>
      </c>
      <c r="H109" s="131">
        <v>0</v>
      </c>
      <c r="I109" s="131">
        <v>0</v>
      </c>
      <c r="J109" s="131">
        <v>0</v>
      </c>
      <c r="K109" s="131">
        <v>0</v>
      </c>
      <c r="L109" s="131">
        <v>0</v>
      </c>
      <c r="M109" s="131">
        <v>0</v>
      </c>
      <c r="N109" s="131">
        <v>0</v>
      </c>
      <c r="O109" s="131">
        <v>0</v>
      </c>
      <c r="P109" s="131">
        <v>0</v>
      </c>
      <c r="Q109" s="131">
        <v>0</v>
      </c>
      <c r="R109" s="131">
        <v>0</v>
      </c>
      <c r="S109" s="131">
        <v>0</v>
      </c>
      <c r="T109" s="131">
        <v>0</v>
      </c>
      <c r="U109" s="131">
        <v>0</v>
      </c>
      <c r="V109" s="131">
        <v>0</v>
      </c>
      <c r="W109" s="131">
        <v>0</v>
      </c>
      <c r="X109" s="131">
        <v>0</v>
      </c>
      <c r="Y109" s="131">
        <v>0</v>
      </c>
      <c r="Z109" s="131">
        <v>0</v>
      </c>
      <c r="AA109" s="131">
        <v>0</v>
      </c>
      <c r="AB109" s="131">
        <v>0</v>
      </c>
      <c r="AC109" s="131">
        <v>0</v>
      </c>
      <c r="AD109" s="131">
        <v>0</v>
      </c>
      <c r="AE109" s="131">
        <v>0</v>
      </c>
      <c r="AF109" s="131">
        <v>0</v>
      </c>
      <c r="AG109" s="131">
        <v>0</v>
      </c>
      <c r="AH109" s="131">
        <v>0</v>
      </c>
      <c r="AI109" s="131">
        <v>0</v>
      </c>
      <c r="AJ109" s="131">
        <v>0</v>
      </c>
      <c r="AK109" s="131">
        <v>0</v>
      </c>
    </row>
    <row r="110" spans="1:37" x14ac:dyDescent="0.3">
      <c r="A110" s="259">
        <f t="shared" si="12"/>
        <v>8.1599999999999966</v>
      </c>
      <c r="B110" s="108" t="s">
        <v>91</v>
      </c>
      <c r="C110" s="104"/>
      <c r="D110" s="75" t="s">
        <v>55</v>
      </c>
      <c r="E110" s="244" t="s">
        <v>100</v>
      </c>
      <c r="F110" s="287">
        <f t="shared" si="13"/>
        <v>0</v>
      </c>
      <c r="G110" s="131">
        <v>0</v>
      </c>
      <c r="H110" s="131">
        <v>0</v>
      </c>
      <c r="I110" s="131">
        <v>0</v>
      </c>
      <c r="J110" s="131">
        <v>0</v>
      </c>
      <c r="K110" s="131">
        <v>0</v>
      </c>
      <c r="L110" s="131">
        <v>0</v>
      </c>
      <c r="M110" s="131">
        <v>0</v>
      </c>
      <c r="N110" s="131">
        <v>0</v>
      </c>
      <c r="O110" s="131">
        <v>0</v>
      </c>
      <c r="P110" s="131">
        <v>0</v>
      </c>
      <c r="Q110" s="131">
        <v>0</v>
      </c>
      <c r="R110" s="131">
        <v>0</v>
      </c>
      <c r="S110" s="131">
        <v>0</v>
      </c>
      <c r="T110" s="131">
        <v>0</v>
      </c>
      <c r="U110" s="131">
        <v>0</v>
      </c>
      <c r="V110" s="131">
        <v>0</v>
      </c>
      <c r="W110" s="131">
        <v>0</v>
      </c>
      <c r="X110" s="131">
        <v>0</v>
      </c>
      <c r="Y110" s="131">
        <v>0</v>
      </c>
      <c r="Z110" s="131">
        <v>0</v>
      </c>
      <c r="AA110" s="131">
        <v>0</v>
      </c>
      <c r="AB110" s="131">
        <v>0</v>
      </c>
      <c r="AC110" s="131">
        <v>0</v>
      </c>
      <c r="AD110" s="131">
        <v>0</v>
      </c>
      <c r="AE110" s="131">
        <v>0</v>
      </c>
      <c r="AF110" s="131">
        <v>0</v>
      </c>
      <c r="AG110" s="131">
        <v>0</v>
      </c>
      <c r="AH110" s="131">
        <v>0</v>
      </c>
      <c r="AI110" s="131">
        <v>0</v>
      </c>
      <c r="AJ110" s="131">
        <v>0</v>
      </c>
      <c r="AK110" s="131">
        <v>0</v>
      </c>
    </row>
    <row r="111" spans="1:37" x14ac:dyDescent="0.3">
      <c r="A111" s="259">
        <f t="shared" si="12"/>
        <v>8.1699999999999964</v>
      </c>
      <c r="B111" s="108" t="s">
        <v>91</v>
      </c>
      <c r="C111" s="104"/>
      <c r="D111" s="75" t="s">
        <v>55</v>
      </c>
      <c r="E111" s="244" t="s">
        <v>100</v>
      </c>
      <c r="F111" s="287">
        <f t="shared" si="13"/>
        <v>0</v>
      </c>
      <c r="G111" s="131">
        <v>0</v>
      </c>
      <c r="H111" s="131">
        <v>0</v>
      </c>
      <c r="I111" s="131">
        <v>0</v>
      </c>
      <c r="J111" s="131">
        <v>0</v>
      </c>
      <c r="K111" s="131">
        <v>0</v>
      </c>
      <c r="L111" s="131">
        <v>0</v>
      </c>
      <c r="M111" s="131">
        <v>0</v>
      </c>
      <c r="N111" s="131">
        <v>0</v>
      </c>
      <c r="O111" s="131">
        <v>0</v>
      </c>
      <c r="P111" s="131">
        <v>0</v>
      </c>
      <c r="Q111" s="131">
        <v>0</v>
      </c>
      <c r="R111" s="131">
        <v>0</v>
      </c>
      <c r="S111" s="131">
        <v>0</v>
      </c>
      <c r="T111" s="131">
        <v>0</v>
      </c>
      <c r="U111" s="131">
        <v>0</v>
      </c>
      <c r="V111" s="131">
        <v>0</v>
      </c>
      <c r="W111" s="131">
        <v>0</v>
      </c>
      <c r="X111" s="131">
        <v>0</v>
      </c>
      <c r="Y111" s="131">
        <v>0</v>
      </c>
      <c r="Z111" s="131">
        <v>0</v>
      </c>
      <c r="AA111" s="131">
        <v>0</v>
      </c>
      <c r="AB111" s="131">
        <v>0</v>
      </c>
      <c r="AC111" s="131">
        <v>0</v>
      </c>
      <c r="AD111" s="131">
        <v>0</v>
      </c>
      <c r="AE111" s="131">
        <v>0</v>
      </c>
      <c r="AF111" s="131">
        <v>0</v>
      </c>
      <c r="AG111" s="131">
        <v>0</v>
      </c>
      <c r="AH111" s="131">
        <v>0</v>
      </c>
      <c r="AI111" s="131">
        <v>0</v>
      </c>
      <c r="AJ111" s="131">
        <v>0</v>
      </c>
      <c r="AK111" s="131">
        <v>0</v>
      </c>
    </row>
    <row r="112" spans="1:37" x14ac:dyDescent="0.3">
      <c r="A112" s="259">
        <f t="shared" si="12"/>
        <v>8.1799999999999962</v>
      </c>
      <c r="B112" s="108" t="s">
        <v>91</v>
      </c>
      <c r="C112" s="104"/>
      <c r="D112" s="75" t="s">
        <v>55</v>
      </c>
      <c r="E112" s="244" t="s">
        <v>100</v>
      </c>
      <c r="F112" s="287">
        <f t="shared" si="13"/>
        <v>0</v>
      </c>
      <c r="G112" s="131">
        <v>0</v>
      </c>
      <c r="H112" s="131">
        <v>0</v>
      </c>
      <c r="I112" s="131">
        <v>0</v>
      </c>
      <c r="J112" s="131">
        <v>0</v>
      </c>
      <c r="K112" s="131">
        <v>0</v>
      </c>
      <c r="L112" s="131">
        <v>0</v>
      </c>
      <c r="M112" s="131">
        <v>0</v>
      </c>
      <c r="N112" s="131">
        <v>0</v>
      </c>
      <c r="O112" s="131">
        <v>0</v>
      </c>
      <c r="P112" s="131">
        <v>0</v>
      </c>
      <c r="Q112" s="131">
        <v>0</v>
      </c>
      <c r="R112" s="131">
        <v>0</v>
      </c>
      <c r="S112" s="131">
        <v>0</v>
      </c>
      <c r="T112" s="131">
        <v>0</v>
      </c>
      <c r="U112" s="131">
        <v>0</v>
      </c>
      <c r="V112" s="131">
        <v>0</v>
      </c>
      <c r="W112" s="131">
        <v>0</v>
      </c>
      <c r="X112" s="131">
        <v>0</v>
      </c>
      <c r="Y112" s="131">
        <v>0</v>
      </c>
      <c r="Z112" s="131">
        <v>0</v>
      </c>
      <c r="AA112" s="131">
        <v>0</v>
      </c>
      <c r="AB112" s="131">
        <v>0</v>
      </c>
      <c r="AC112" s="131">
        <v>0</v>
      </c>
      <c r="AD112" s="131">
        <v>0</v>
      </c>
      <c r="AE112" s="131">
        <v>0</v>
      </c>
      <c r="AF112" s="131">
        <v>0</v>
      </c>
      <c r="AG112" s="131">
        <v>0</v>
      </c>
      <c r="AH112" s="131">
        <v>0</v>
      </c>
      <c r="AI112" s="131">
        <v>0</v>
      </c>
      <c r="AJ112" s="131">
        <v>0</v>
      </c>
      <c r="AK112" s="131">
        <v>0</v>
      </c>
    </row>
    <row r="113" spans="1:37" x14ac:dyDescent="0.3">
      <c r="A113" s="259">
        <f t="shared" si="12"/>
        <v>8.1899999999999959</v>
      </c>
      <c r="B113" s="108" t="s">
        <v>91</v>
      </c>
      <c r="C113" s="104"/>
      <c r="D113" s="75" t="s">
        <v>55</v>
      </c>
      <c r="E113" s="244" t="s">
        <v>100</v>
      </c>
      <c r="F113" s="287">
        <f t="shared" si="13"/>
        <v>0</v>
      </c>
      <c r="G113" s="131">
        <v>0</v>
      </c>
      <c r="H113" s="131">
        <v>0</v>
      </c>
      <c r="I113" s="131">
        <v>0</v>
      </c>
      <c r="J113" s="131">
        <v>0</v>
      </c>
      <c r="K113" s="131">
        <v>0</v>
      </c>
      <c r="L113" s="131">
        <v>0</v>
      </c>
      <c r="M113" s="131">
        <v>0</v>
      </c>
      <c r="N113" s="131">
        <v>0</v>
      </c>
      <c r="O113" s="131">
        <v>0</v>
      </c>
      <c r="P113" s="131">
        <v>0</v>
      </c>
      <c r="Q113" s="131">
        <v>0</v>
      </c>
      <c r="R113" s="131">
        <v>0</v>
      </c>
      <c r="S113" s="131">
        <v>0</v>
      </c>
      <c r="T113" s="131">
        <v>0</v>
      </c>
      <c r="U113" s="131">
        <v>0</v>
      </c>
      <c r="V113" s="131">
        <v>0</v>
      </c>
      <c r="W113" s="131">
        <v>0</v>
      </c>
      <c r="X113" s="131">
        <v>0</v>
      </c>
      <c r="Y113" s="131">
        <v>0</v>
      </c>
      <c r="Z113" s="131">
        <v>0</v>
      </c>
      <c r="AA113" s="131">
        <v>0</v>
      </c>
      <c r="AB113" s="131">
        <v>0</v>
      </c>
      <c r="AC113" s="131">
        <v>0</v>
      </c>
      <c r="AD113" s="131">
        <v>0</v>
      </c>
      <c r="AE113" s="131">
        <v>0</v>
      </c>
      <c r="AF113" s="131">
        <v>0</v>
      </c>
      <c r="AG113" s="131">
        <v>0</v>
      </c>
      <c r="AH113" s="131">
        <v>0</v>
      </c>
      <c r="AI113" s="131">
        <v>0</v>
      </c>
      <c r="AJ113" s="131">
        <v>0</v>
      </c>
      <c r="AK113" s="131">
        <v>0</v>
      </c>
    </row>
    <row r="114" spans="1:37" x14ac:dyDescent="0.3">
      <c r="A114" s="259">
        <f t="shared" si="12"/>
        <v>8.1999999999999957</v>
      </c>
      <c r="B114" s="108" t="s">
        <v>91</v>
      </c>
      <c r="C114" s="104"/>
      <c r="D114" s="75" t="s">
        <v>55</v>
      </c>
      <c r="E114" s="244" t="s">
        <v>100</v>
      </c>
      <c r="F114" s="287">
        <f t="shared" si="13"/>
        <v>0</v>
      </c>
      <c r="G114" s="131">
        <v>0</v>
      </c>
      <c r="H114" s="131">
        <v>0</v>
      </c>
      <c r="I114" s="131">
        <v>0</v>
      </c>
      <c r="J114" s="131">
        <v>0</v>
      </c>
      <c r="K114" s="131">
        <v>0</v>
      </c>
      <c r="L114" s="131">
        <v>0</v>
      </c>
      <c r="M114" s="131">
        <v>0</v>
      </c>
      <c r="N114" s="131">
        <v>0</v>
      </c>
      <c r="O114" s="131">
        <v>0</v>
      </c>
      <c r="P114" s="131">
        <v>0</v>
      </c>
      <c r="Q114" s="131">
        <v>0</v>
      </c>
      <c r="R114" s="131">
        <v>0</v>
      </c>
      <c r="S114" s="131">
        <v>0</v>
      </c>
      <c r="T114" s="131">
        <v>0</v>
      </c>
      <c r="U114" s="131">
        <v>0</v>
      </c>
      <c r="V114" s="131">
        <v>0</v>
      </c>
      <c r="W114" s="131">
        <v>0</v>
      </c>
      <c r="X114" s="131">
        <v>0</v>
      </c>
      <c r="Y114" s="131">
        <v>0</v>
      </c>
      <c r="Z114" s="131">
        <v>0</v>
      </c>
      <c r="AA114" s="131">
        <v>0</v>
      </c>
      <c r="AB114" s="131">
        <v>0</v>
      </c>
      <c r="AC114" s="131">
        <v>0</v>
      </c>
      <c r="AD114" s="131">
        <v>0</v>
      </c>
      <c r="AE114" s="131">
        <v>0</v>
      </c>
      <c r="AF114" s="131">
        <v>0</v>
      </c>
      <c r="AG114" s="131">
        <v>0</v>
      </c>
      <c r="AH114" s="131">
        <v>0</v>
      </c>
      <c r="AI114" s="131">
        <v>0</v>
      </c>
      <c r="AJ114" s="131">
        <v>0</v>
      </c>
      <c r="AK114" s="131">
        <v>0</v>
      </c>
    </row>
    <row r="115" spans="1:37" x14ac:dyDescent="0.3">
      <c r="A115" s="259">
        <f t="shared" si="12"/>
        <v>8.2099999999999955</v>
      </c>
      <c r="B115" s="108" t="s">
        <v>91</v>
      </c>
      <c r="C115" s="104"/>
      <c r="D115" s="75" t="s">
        <v>55</v>
      </c>
      <c r="E115" s="244" t="s">
        <v>100</v>
      </c>
      <c r="F115" s="287">
        <f t="shared" si="13"/>
        <v>0</v>
      </c>
      <c r="G115" s="131">
        <v>0</v>
      </c>
      <c r="H115" s="131">
        <v>0</v>
      </c>
      <c r="I115" s="131">
        <v>0</v>
      </c>
      <c r="J115" s="131">
        <v>0</v>
      </c>
      <c r="K115" s="131">
        <v>0</v>
      </c>
      <c r="L115" s="131">
        <v>0</v>
      </c>
      <c r="M115" s="131">
        <v>0</v>
      </c>
      <c r="N115" s="131">
        <v>0</v>
      </c>
      <c r="O115" s="131">
        <v>0</v>
      </c>
      <c r="P115" s="131">
        <v>0</v>
      </c>
      <c r="Q115" s="131">
        <v>0</v>
      </c>
      <c r="R115" s="131">
        <v>0</v>
      </c>
      <c r="S115" s="131">
        <v>0</v>
      </c>
      <c r="T115" s="131">
        <v>0</v>
      </c>
      <c r="U115" s="131">
        <v>0</v>
      </c>
      <c r="V115" s="131">
        <v>0</v>
      </c>
      <c r="W115" s="131">
        <v>0</v>
      </c>
      <c r="X115" s="131">
        <v>0</v>
      </c>
      <c r="Y115" s="131">
        <v>0</v>
      </c>
      <c r="Z115" s="131">
        <v>0</v>
      </c>
      <c r="AA115" s="131">
        <v>0</v>
      </c>
      <c r="AB115" s="131">
        <v>0</v>
      </c>
      <c r="AC115" s="131">
        <v>0</v>
      </c>
      <c r="AD115" s="131">
        <v>0</v>
      </c>
      <c r="AE115" s="131">
        <v>0</v>
      </c>
      <c r="AF115" s="131">
        <v>0</v>
      </c>
      <c r="AG115" s="131">
        <v>0</v>
      </c>
      <c r="AH115" s="131">
        <v>0</v>
      </c>
      <c r="AI115" s="131">
        <v>0</v>
      </c>
      <c r="AJ115" s="131">
        <v>0</v>
      </c>
      <c r="AK115" s="131">
        <v>0</v>
      </c>
    </row>
    <row r="116" spans="1:37" x14ac:dyDescent="0.3">
      <c r="A116" s="259">
        <f t="shared" si="12"/>
        <v>8.2199999999999953</v>
      </c>
      <c r="B116" s="108" t="s">
        <v>91</v>
      </c>
      <c r="C116" s="104"/>
      <c r="D116" s="75" t="s">
        <v>55</v>
      </c>
      <c r="E116" s="244" t="s">
        <v>100</v>
      </c>
      <c r="F116" s="287">
        <f t="shared" si="13"/>
        <v>0</v>
      </c>
      <c r="G116" s="131">
        <v>0</v>
      </c>
      <c r="H116" s="131">
        <v>0</v>
      </c>
      <c r="I116" s="131">
        <v>0</v>
      </c>
      <c r="J116" s="131">
        <v>0</v>
      </c>
      <c r="K116" s="131">
        <v>0</v>
      </c>
      <c r="L116" s="131">
        <v>0</v>
      </c>
      <c r="M116" s="131">
        <v>0</v>
      </c>
      <c r="N116" s="131">
        <v>0</v>
      </c>
      <c r="O116" s="131">
        <v>0</v>
      </c>
      <c r="P116" s="131">
        <v>0</v>
      </c>
      <c r="Q116" s="131">
        <v>0</v>
      </c>
      <c r="R116" s="131">
        <v>0</v>
      </c>
      <c r="S116" s="131">
        <v>0</v>
      </c>
      <c r="T116" s="131">
        <v>0</v>
      </c>
      <c r="U116" s="131">
        <v>0</v>
      </c>
      <c r="V116" s="131">
        <v>0</v>
      </c>
      <c r="W116" s="131">
        <v>0</v>
      </c>
      <c r="X116" s="131">
        <v>0</v>
      </c>
      <c r="Y116" s="131">
        <v>0</v>
      </c>
      <c r="Z116" s="131">
        <v>0</v>
      </c>
      <c r="AA116" s="131">
        <v>0</v>
      </c>
      <c r="AB116" s="131">
        <v>0</v>
      </c>
      <c r="AC116" s="131">
        <v>0</v>
      </c>
      <c r="AD116" s="131">
        <v>0</v>
      </c>
      <c r="AE116" s="131">
        <v>0</v>
      </c>
      <c r="AF116" s="131">
        <v>0</v>
      </c>
      <c r="AG116" s="131">
        <v>0</v>
      </c>
      <c r="AH116" s="131">
        <v>0</v>
      </c>
      <c r="AI116" s="131">
        <v>0</v>
      </c>
      <c r="AJ116" s="131">
        <v>0</v>
      </c>
      <c r="AK116" s="131">
        <v>0</v>
      </c>
    </row>
    <row r="117" spans="1:37" x14ac:dyDescent="0.3">
      <c r="A117" s="259">
        <f t="shared" si="12"/>
        <v>8.2299999999999951</v>
      </c>
      <c r="B117" s="108" t="s">
        <v>91</v>
      </c>
      <c r="C117" s="104"/>
      <c r="D117" s="75" t="s">
        <v>55</v>
      </c>
      <c r="E117" s="244" t="s">
        <v>100</v>
      </c>
      <c r="F117" s="287">
        <f t="shared" si="13"/>
        <v>0</v>
      </c>
      <c r="G117" s="131">
        <v>0</v>
      </c>
      <c r="H117" s="131">
        <v>0</v>
      </c>
      <c r="I117" s="131">
        <v>0</v>
      </c>
      <c r="J117" s="131">
        <v>0</v>
      </c>
      <c r="K117" s="131">
        <v>0</v>
      </c>
      <c r="L117" s="131">
        <v>0</v>
      </c>
      <c r="M117" s="131">
        <v>0</v>
      </c>
      <c r="N117" s="131">
        <v>0</v>
      </c>
      <c r="O117" s="131">
        <v>0</v>
      </c>
      <c r="P117" s="131">
        <v>0</v>
      </c>
      <c r="Q117" s="131">
        <v>0</v>
      </c>
      <c r="R117" s="131">
        <v>0</v>
      </c>
      <c r="S117" s="131">
        <v>0</v>
      </c>
      <c r="T117" s="131">
        <v>0</v>
      </c>
      <c r="U117" s="131">
        <v>0</v>
      </c>
      <c r="V117" s="131">
        <v>0</v>
      </c>
      <c r="W117" s="131">
        <v>0</v>
      </c>
      <c r="X117" s="131">
        <v>0</v>
      </c>
      <c r="Y117" s="131">
        <v>0</v>
      </c>
      <c r="Z117" s="131">
        <v>0</v>
      </c>
      <c r="AA117" s="131">
        <v>0</v>
      </c>
      <c r="AB117" s="131">
        <v>0</v>
      </c>
      <c r="AC117" s="131">
        <v>0</v>
      </c>
      <c r="AD117" s="131">
        <v>0</v>
      </c>
      <c r="AE117" s="131">
        <v>0</v>
      </c>
      <c r="AF117" s="131">
        <v>0</v>
      </c>
      <c r="AG117" s="131">
        <v>0</v>
      </c>
      <c r="AH117" s="131">
        <v>0</v>
      </c>
      <c r="AI117" s="131">
        <v>0</v>
      </c>
      <c r="AJ117" s="131">
        <v>0</v>
      </c>
      <c r="AK117" s="131">
        <v>0</v>
      </c>
    </row>
    <row r="118" spans="1:37" x14ac:dyDescent="0.3">
      <c r="A118" s="259">
        <f t="shared" si="12"/>
        <v>8.2399999999999949</v>
      </c>
      <c r="B118" s="108" t="s">
        <v>91</v>
      </c>
      <c r="C118" s="104"/>
      <c r="D118" s="75" t="s">
        <v>55</v>
      </c>
      <c r="E118" s="244" t="s">
        <v>100</v>
      </c>
      <c r="F118" s="287">
        <f t="shared" si="13"/>
        <v>0</v>
      </c>
      <c r="G118" s="131">
        <v>0</v>
      </c>
      <c r="H118" s="131">
        <v>0</v>
      </c>
      <c r="I118" s="131">
        <v>0</v>
      </c>
      <c r="J118" s="131">
        <v>0</v>
      </c>
      <c r="K118" s="131">
        <v>0</v>
      </c>
      <c r="L118" s="131">
        <v>0</v>
      </c>
      <c r="M118" s="131">
        <v>0</v>
      </c>
      <c r="N118" s="131">
        <v>0</v>
      </c>
      <c r="O118" s="131">
        <v>0</v>
      </c>
      <c r="P118" s="131">
        <v>0</v>
      </c>
      <c r="Q118" s="131">
        <v>0</v>
      </c>
      <c r="R118" s="131">
        <v>0</v>
      </c>
      <c r="S118" s="131">
        <v>0</v>
      </c>
      <c r="T118" s="131">
        <v>0</v>
      </c>
      <c r="U118" s="131">
        <v>0</v>
      </c>
      <c r="V118" s="131">
        <v>0</v>
      </c>
      <c r="W118" s="131">
        <v>0</v>
      </c>
      <c r="X118" s="131">
        <v>0</v>
      </c>
      <c r="Y118" s="131">
        <v>0</v>
      </c>
      <c r="Z118" s="131">
        <v>0</v>
      </c>
      <c r="AA118" s="131">
        <v>0</v>
      </c>
      <c r="AB118" s="131">
        <v>0</v>
      </c>
      <c r="AC118" s="131">
        <v>0</v>
      </c>
      <c r="AD118" s="131">
        <v>0</v>
      </c>
      <c r="AE118" s="131">
        <v>0</v>
      </c>
      <c r="AF118" s="131">
        <v>0</v>
      </c>
      <c r="AG118" s="131">
        <v>0</v>
      </c>
      <c r="AH118" s="131">
        <v>0</v>
      </c>
      <c r="AI118" s="131">
        <v>0</v>
      </c>
      <c r="AJ118" s="131">
        <v>0</v>
      </c>
      <c r="AK118" s="131">
        <v>0</v>
      </c>
    </row>
    <row r="119" spans="1:37" x14ac:dyDescent="0.3">
      <c r="A119" s="259">
        <f t="shared" si="12"/>
        <v>8.2499999999999947</v>
      </c>
      <c r="B119" s="108" t="s">
        <v>91</v>
      </c>
      <c r="C119" s="104"/>
      <c r="D119" s="75" t="s">
        <v>55</v>
      </c>
      <c r="E119" s="244" t="s">
        <v>100</v>
      </c>
      <c r="F119" s="287">
        <f t="shared" si="13"/>
        <v>0</v>
      </c>
      <c r="G119" s="131">
        <v>0</v>
      </c>
      <c r="H119" s="131">
        <v>0</v>
      </c>
      <c r="I119" s="131">
        <v>0</v>
      </c>
      <c r="J119" s="131">
        <v>0</v>
      </c>
      <c r="K119" s="131">
        <v>0</v>
      </c>
      <c r="L119" s="131">
        <v>0</v>
      </c>
      <c r="M119" s="131">
        <v>0</v>
      </c>
      <c r="N119" s="131">
        <v>0</v>
      </c>
      <c r="O119" s="131">
        <v>0</v>
      </c>
      <c r="P119" s="131">
        <v>0</v>
      </c>
      <c r="Q119" s="131">
        <v>0</v>
      </c>
      <c r="R119" s="131">
        <v>0</v>
      </c>
      <c r="S119" s="131">
        <v>0</v>
      </c>
      <c r="T119" s="131">
        <v>0</v>
      </c>
      <c r="U119" s="131">
        <v>0</v>
      </c>
      <c r="V119" s="131">
        <v>0</v>
      </c>
      <c r="W119" s="131">
        <v>0</v>
      </c>
      <c r="X119" s="131">
        <v>0</v>
      </c>
      <c r="Y119" s="131">
        <v>0</v>
      </c>
      <c r="Z119" s="131">
        <v>0</v>
      </c>
      <c r="AA119" s="131">
        <v>0</v>
      </c>
      <c r="AB119" s="131">
        <v>0</v>
      </c>
      <c r="AC119" s="131">
        <v>0</v>
      </c>
      <c r="AD119" s="131">
        <v>0</v>
      </c>
      <c r="AE119" s="131">
        <v>0</v>
      </c>
      <c r="AF119" s="131">
        <v>0</v>
      </c>
      <c r="AG119" s="131">
        <v>0</v>
      </c>
      <c r="AH119" s="131">
        <v>0</v>
      </c>
      <c r="AI119" s="131">
        <v>0</v>
      </c>
      <c r="AJ119" s="131">
        <v>0</v>
      </c>
      <c r="AK119" s="131">
        <v>0</v>
      </c>
    </row>
    <row r="120" spans="1:37" x14ac:dyDescent="0.3">
      <c r="A120" s="259">
        <f t="shared" si="12"/>
        <v>8.2599999999999945</v>
      </c>
      <c r="B120" s="108" t="s">
        <v>91</v>
      </c>
      <c r="C120" s="104"/>
      <c r="D120" s="75" t="s">
        <v>55</v>
      </c>
      <c r="E120" s="244" t="s">
        <v>100</v>
      </c>
      <c r="F120" s="287">
        <f t="shared" si="13"/>
        <v>0</v>
      </c>
      <c r="G120" s="131">
        <v>0</v>
      </c>
      <c r="H120" s="131">
        <v>0</v>
      </c>
      <c r="I120" s="131">
        <v>0</v>
      </c>
      <c r="J120" s="131">
        <v>0</v>
      </c>
      <c r="K120" s="131">
        <v>0</v>
      </c>
      <c r="L120" s="131">
        <v>0</v>
      </c>
      <c r="M120" s="131">
        <v>0</v>
      </c>
      <c r="N120" s="131">
        <v>0</v>
      </c>
      <c r="O120" s="131">
        <v>0</v>
      </c>
      <c r="P120" s="131">
        <v>0</v>
      </c>
      <c r="Q120" s="131">
        <v>0</v>
      </c>
      <c r="R120" s="131">
        <v>0</v>
      </c>
      <c r="S120" s="131">
        <v>0</v>
      </c>
      <c r="T120" s="131">
        <v>0</v>
      </c>
      <c r="U120" s="131">
        <v>0</v>
      </c>
      <c r="V120" s="131">
        <v>0</v>
      </c>
      <c r="W120" s="131">
        <v>0</v>
      </c>
      <c r="X120" s="131">
        <v>0</v>
      </c>
      <c r="Y120" s="131">
        <v>0</v>
      </c>
      <c r="Z120" s="131">
        <v>0</v>
      </c>
      <c r="AA120" s="131">
        <v>0</v>
      </c>
      <c r="AB120" s="131">
        <v>0</v>
      </c>
      <c r="AC120" s="131">
        <v>0</v>
      </c>
      <c r="AD120" s="131">
        <v>0</v>
      </c>
      <c r="AE120" s="131">
        <v>0</v>
      </c>
      <c r="AF120" s="131">
        <v>0</v>
      </c>
      <c r="AG120" s="131">
        <v>0</v>
      </c>
      <c r="AH120" s="131">
        <v>0</v>
      </c>
      <c r="AI120" s="131">
        <v>0</v>
      </c>
      <c r="AJ120" s="131">
        <v>0</v>
      </c>
      <c r="AK120" s="131">
        <v>0</v>
      </c>
    </row>
    <row r="121" spans="1:37" x14ac:dyDescent="0.3">
      <c r="A121" s="259">
        <f t="shared" si="12"/>
        <v>8.2699999999999942</v>
      </c>
      <c r="B121" s="108" t="s">
        <v>91</v>
      </c>
      <c r="C121" s="104"/>
      <c r="D121" s="75" t="s">
        <v>55</v>
      </c>
      <c r="E121" s="244" t="s">
        <v>100</v>
      </c>
      <c r="F121" s="287">
        <f t="shared" si="13"/>
        <v>0</v>
      </c>
      <c r="G121" s="131">
        <v>0</v>
      </c>
      <c r="H121" s="131">
        <v>0</v>
      </c>
      <c r="I121" s="131">
        <v>0</v>
      </c>
      <c r="J121" s="131">
        <v>0</v>
      </c>
      <c r="K121" s="131">
        <v>0</v>
      </c>
      <c r="L121" s="131">
        <v>0</v>
      </c>
      <c r="M121" s="131">
        <v>0</v>
      </c>
      <c r="N121" s="131">
        <v>0</v>
      </c>
      <c r="O121" s="131">
        <v>0</v>
      </c>
      <c r="P121" s="131">
        <v>0</v>
      </c>
      <c r="Q121" s="131">
        <v>0</v>
      </c>
      <c r="R121" s="131">
        <v>0</v>
      </c>
      <c r="S121" s="131">
        <v>0</v>
      </c>
      <c r="T121" s="131">
        <v>0</v>
      </c>
      <c r="U121" s="131">
        <v>0</v>
      </c>
      <c r="V121" s="131">
        <v>0</v>
      </c>
      <c r="W121" s="131">
        <v>0</v>
      </c>
      <c r="X121" s="131">
        <v>0</v>
      </c>
      <c r="Y121" s="131">
        <v>0</v>
      </c>
      <c r="Z121" s="131">
        <v>0</v>
      </c>
      <c r="AA121" s="131">
        <v>0</v>
      </c>
      <c r="AB121" s="131">
        <v>0</v>
      </c>
      <c r="AC121" s="131">
        <v>0</v>
      </c>
      <c r="AD121" s="131">
        <v>0</v>
      </c>
      <c r="AE121" s="131">
        <v>0</v>
      </c>
      <c r="AF121" s="131">
        <v>0</v>
      </c>
      <c r="AG121" s="131">
        <v>0</v>
      </c>
      <c r="AH121" s="131">
        <v>0</v>
      </c>
      <c r="AI121" s="131">
        <v>0</v>
      </c>
      <c r="AJ121" s="131">
        <v>0</v>
      </c>
      <c r="AK121" s="131">
        <v>0</v>
      </c>
    </row>
    <row r="122" spans="1:37" x14ac:dyDescent="0.3">
      <c r="A122" s="259">
        <f t="shared" si="12"/>
        <v>8.279999999999994</v>
      </c>
      <c r="B122" s="108" t="s">
        <v>91</v>
      </c>
      <c r="C122" s="104"/>
      <c r="D122" s="75" t="s">
        <v>55</v>
      </c>
      <c r="E122" s="244" t="s">
        <v>100</v>
      </c>
      <c r="F122" s="287">
        <f t="shared" si="13"/>
        <v>0</v>
      </c>
      <c r="G122" s="131">
        <v>0</v>
      </c>
      <c r="H122" s="131">
        <v>0</v>
      </c>
      <c r="I122" s="131">
        <v>0</v>
      </c>
      <c r="J122" s="131">
        <v>0</v>
      </c>
      <c r="K122" s="131">
        <v>0</v>
      </c>
      <c r="L122" s="131">
        <v>0</v>
      </c>
      <c r="M122" s="131">
        <v>0</v>
      </c>
      <c r="N122" s="131">
        <v>0</v>
      </c>
      <c r="O122" s="131">
        <v>0</v>
      </c>
      <c r="P122" s="131">
        <v>0</v>
      </c>
      <c r="Q122" s="131">
        <v>0</v>
      </c>
      <c r="R122" s="131">
        <v>0</v>
      </c>
      <c r="S122" s="131">
        <v>0</v>
      </c>
      <c r="T122" s="131">
        <v>0</v>
      </c>
      <c r="U122" s="131">
        <v>0</v>
      </c>
      <c r="V122" s="131">
        <v>0</v>
      </c>
      <c r="W122" s="131">
        <v>0</v>
      </c>
      <c r="X122" s="131">
        <v>0</v>
      </c>
      <c r="Y122" s="131">
        <v>0</v>
      </c>
      <c r="Z122" s="131">
        <v>0</v>
      </c>
      <c r="AA122" s="131">
        <v>0</v>
      </c>
      <c r="AB122" s="131">
        <v>0</v>
      </c>
      <c r="AC122" s="131">
        <v>0</v>
      </c>
      <c r="AD122" s="131">
        <v>0</v>
      </c>
      <c r="AE122" s="131">
        <v>0</v>
      </c>
      <c r="AF122" s="131">
        <v>0</v>
      </c>
      <c r="AG122" s="131">
        <v>0</v>
      </c>
      <c r="AH122" s="131">
        <v>0</v>
      </c>
      <c r="AI122" s="131">
        <v>0</v>
      </c>
      <c r="AJ122" s="131">
        <v>0</v>
      </c>
      <c r="AK122" s="131">
        <v>0</v>
      </c>
    </row>
    <row r="123" spans="1:37" x14ac:dyDescent="0.3">
      <c r="A123" s="259">
        <f t="shared" si="12"/>
        <v>8.2899999999999938</v>
      </c>
      <c r="B123" s="108" t="s">
        <v>91</v>
      </c>
      <c r="C123" s="104"/>
      <c r="D123" s="75" t="s">
        <v>55</v>
      </c>
      <c r="E123" s="244" t="s">
        <v>100</v>
      </c>
      <c r="F123" s="287">
        <f t="shared" si="13"/>
        <v>0</v>
      </c>
      <c r="G123" s="131">
        <v>0</v>
      </c>
      <c r="H123" s="131">
        <v>0</v>
      </c>
      <c r="I123" s="131">
        <v>0</v>
      </c>
      <c r="J123" s="131">
        <v>0</v>
      </c>
      <c r="K123" s="131">
        <v>0</v>
      </c>
      <c r="L123" s="131">
        <v>0</v>
      </c>
      <c r="M123" s="131">
        <v>0</v>
      </c>
      <c r="N123" s="131">
        <v>0</v>
      </c>
      <c r="O123" s="131">
        <v>0</v>
      </c>
      <c r="P123" s="131">
        <v>0</v>
      </c>
      <c r="Q123" s="131">
        <v>0</v>
      </c>
      <c r="R123" s="131">
        <v>0</v>
      </c>
      <c r="S123" s="131">
        <v>0</v>
      </c>
      <c r="T123" s="131">
        <v>0</v>
      </c>
      <c r="U123" s="131">
        <v>0</v>
      </c>
      <c r="V123" s="131">
        <v>0</v>
      </c>
      <c r="W123" s="131">
        <v>0</v>
      </c>
      <c r="X123" s="131">
        <v>0</v>
      </c>
      <c r="Y123" s="131">
        <v>0</v>
      </c>
      <c r="Z123" s="131">
        <v>0</v>
      </c>
      <c r="AA123" s="131">
        <v>0</v>
      </c>
      <c r="AB123" s="131">
        <v>0</v>
      </c>
      <c r="AC123" s="131">
        <v>0</v>
      </c>
      <c r="AD123" s="131">
        <v>0</v>
      </c>
      <c r="AE123" s="131">
        <v>0</v>
      </c>
      <c r="AF123" s="131">
        <v>0</v>
      </c>
      <c r="AG123" s="131">
        <v>0</v>
      </c>
      <c r="AH123" s="131">
        <v>0</v>
      </c>
      <c r="AI123" s="131">
        <v>0</v>
      </c>
      <c r="AJ123" s="131">
        <v>0</v>
      </c>
      <c r="AK123" s="131">
        <v>0</v>
      </c>
    </row>
    <row r="124" spans="1:37" ht="15" thickBot="1" x14ac:dyDescent="0.35">
      <c r="A124" s="259">
        <f t="shared" si="12"/>
        <v>8.2999999999999936</v>
      </c>
      <c r="B124" s="106" t="s">
        <v>115</v>
      </c>
      <c r="D124" s="75" t="s">
        <v>124</v>
      </c>
      <c r="E124" s="244" t="s">
        <v>100</v>
      </c>
      <c r="F124" s="277">
        <f t="shared" si="13"/>
        <v>0</v>
      </c>
      <c r="G124" s="131">
        <v>0</v>
      </c>
      <c r="H124" s="131">
        <v>0</v>
      </c>
      <c r="I124" s="131">
        <v>0</v>
      </c>
      <c r="J124" s="131">
        <v>0</v>
      </c>
      <c r="K124" s="131">
        <v>0</v>
      </c>
      <c r="L124" s="131">
        <v>0</v>
      </c>
      <c r="M124" s="131">
        <v>0</v>
      </c>
      <c r="N124" s="131">
        <v>0</v>
      </c>
      <c r="O124" s="131">
        <v>0</v>
      </c>
      <c r="P124" s="131">
        <v>0</v>
      </c>
      <c r="Q124" s="131">
        <v>0</v>
      </c>
      <c r="R124" s="131">
        <v>0</v>
      </c>
      <c r="S124" s="131">
        <v>0</v>
      </c>
      <c r="T124" s="131">
        <v>0</v>
      </c>
      <c r="U124" s="131">
        <v>0</v>
      </c>
      <c r="V124" s="131">
        <v>0</v>
      </c>
      <c r="W124" s="131">
        <v>0</v>
      </c>
      <c r="X124" s="131">
        <v>0</v>
      </c>
      <c r="Y124" s="131">
        <v>0</v>
      </c>
      <c r="Z124" s="131">
        <v>0</v>
      </c>
      <c r="AA124" s="131">
        <v>0</v>
      </c>
      <c r="AB124" s="131">
        <v>0</v>
      </c>
      <c r="AC124" s="131">
        <v>0</v>
      </c>
      <c r="AD124" s="131">
        <v>0</v>
      </c>
      <c r="AE124" s="131">
        <v>0</v>
      </c>
      <c r="AF124" s="131">
        <v>0</v>
      </c>
      <c r="AG124" s="131">
        <v>0</v>
      </c>
      <c r="AH124" s="131">
        <v>0</v>
      </c>
      <c r="AI124" s="131">
        <v>0</v>
      </c>
      <c r="AJ124" s="131">
        <v>0</v>
      </c>
      <c r="AK124" s="131">
        <v>0</v>
      </c>
    </row>
    <row r="125" spans="1:37" ht="15" thickBot="1" x14ac:dyDescent="0.35">
      <c r="A125" s="259"/>
      <c r="B125" s="271" t="s">
        <v>222</v>
      </c>
      <c r="C125" s="272"/>
      <c r="D125" s="272"/>
      <c r="E125" s="273" t="s">
        <v>100</v>
      </c>
      <c r="F125" s="289">
        <f>SUM(F95:F124)</f>
        <v>0</v>
      </c>
      <c r="G125" s="275">
        <f>SUM(G95:G124)</f>
        <v>0</v>
      </c>
      <c r="H125" s="275">
        <f>SUM(H95:H124)</f>
        <v>0</v>
      </c>
      <c r="I125" s="275">
        <f t="shared" ref="I125:AK125" si="14">SUM(I95:I124)</f>
        <v>0</v>
      </c>
      <c r="J125" s="275">
        <f t="shared" si="14"/>
        <v>0</v>
      </c>
      <c r="K125" s="275">
        <f t="shared" si="14"/>
        <v>0</v>
      </c>
      <c r="L125" s="275">
        <f t="shared" si="14"/>
        <v>0</v>
      </c>
      <c r="M125" s="275">
        <f t="shared" si="14"/>
        <v>0</v>
      </c>
      <c r="N125" s="275">
        <f t="shared" si="14"/>
        <v>0</v>
      </c>
      <c r="O125" s="275">
        <f t="shared" si="14"/>
        <v>0</v>
      </c>
      <c r="P125" s="275">
        <f t="shared" si="14"/>
        <v>0</v>
      </c>
      <c r="Q125" s="275">
        <f t="shared" si="14"/>
        <v>0</v>
      </c>
      <c r="R125" s="275">
        <f t="shared" si="14"/>
        <v>0</v>
      </c>
      <c r="S125" s="275">
        <f t="shared" si="14"/>
        <v>0</v>
      </c>
      <c r="T125" s="275">
        <f t="shared" si="14"/>
        <v>0</v>
      </c>
      <c r="U125" s="275">
        <f t="shared" si="14"/>
        <v>0</v>
      </c>
      <c r="V125" s="275">
        <f t="shared" si="14"/>
        <v>0</v>
      </c>
      <c r="W125" s="275">
        <f t="shared" si="14"/>
        <v>0</v>
      </c>
      <c r="X125" s="275">
        <f t="shared" si="14"/>
        <v>0</v>
      </c>
      <c r="Y125" s="275">
        <f t="shared" si="14"/>
        <v>0</v>
      </c>
      <c r="Z125" s="275">
        <f t="shared" si="14"/>
        <v>0</v>
      </c>
      <c r="AA125" s="275">
        <f t="shared" si="14"/>
        <v>0</v>
      </c>
      <c r="AB125" s="275">
        <f t="shared" si="14"/>
        <v>0</v>
      </c>
      <c r="AC125" s="275">
        <f t="shared" si="14"/>
        <v>0</v>
      </c>
      <c r="AD125" s="275">
        <f t="shared" si="14"/>
        <v>0</v>
      </c>
      <c r="AE125" s="275">
        <f t="shared" si="14"/>
        <v>0</v>
      </c>
      <c r="AF125" s="275">
        <f t="shared" si="14"/>
        <v>0</v>
      </c>
      <c r="AG125" s="275">
        <f t="shared" si="14"/>
        <v>0</v>
      </c>
      <c r="AH125" s="275">
        <f t="shared" si="14"/>
        <v>0</v>
      </c>
      <c r="AI125" s="275">
        <f t="shared" si="14"/>
        <v>0</v>
      </c>
      <c r="AJ125" s="275">
        <f t="shared" si="14"/>
        <v>0</v>
      </c>
      <c r="AK125" s="275">
        <f t="shared" si="14"/>
        <v>0</v>
      </c>
    </row>
    <row r="126" spans="1:37" ht="15" thickBot="1" x14ac:dyDescent="0.35">
      <c r="A126" s="259"/>
      <c r="B126" s="271"/>
      <c r="C126" s="272"/>
      <c r="D126" s="272"/>
      <c r="E126" s="273"/>
      <c r="F126" s="291"/>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6"/>
      <c r="AJ126" s="276"/>
      <c r="AK126" s="276"/>
    </row>
    <row r="127" spans="1:37" ht="15" thickBot="1" x14ac:dyDescent="0.35">
      <c r="B127" s="271" t="s">
        <v>252</v>
      </c>
      <c r="C127" s="272"/>
      <c r="D127" s="272"/>
      <c r="E127" s="273" t="s">
        <v>100</v>
      </c>
      <c r="F127" s="289">
        <f>F125-F91</f>
        <v>0</v>
      </c>
      <c r="G127" s="275">
        <f>G125-G91</f>
        <v>0</v>
      </c>
      <c r="H127" s="275">
        <f>H125-H91</f>
        <v>0</v>
      </c>
      <c r="I127" s="275">
        <f t="shared" ref="I127:AK127" si="15">I125-I91</f>
        <v>0</v>
      </c>
      <c r="J127" s="275">
        <f t="shared" si="15"/>
        <v>0</v>
      </c>
      <c r="K127" s="275">
        <f t="shared" si="15"/>
        <v>0</v>
      </c>
      <c r="L127" s="275">
        <f t="shared" si="15"/>
        <v>0</v>
      </c>
      <c r="M127" s="275">
        <f t="shared" si="15"/>
        <v>0</v>
      </c>
      <c r="N127" s="275">
        <f t="shared" si="15"/>
        <v>0</v>
      </c>
      <c r="O127" s="275">
        <f t="shared" si="15"/>
        <v>0</v>
      </c>
      <c r="P127" s="275">
        <f t="shared" si="15"/>
        <v>0</v>
      </c>
      <c r="Q127" s="275">
        <f t="shared" si="15"/>
        <v>0</v>
      </c>
      <c r="R127" s="275">
        <f t="shared" si="15"/>
        <v>0</v>
      </c>
      <c r="S127" s="275">
        <f t="shared" si="15"/>
        <v>0</v>
      </c>
      <c r="T127" s="275">
        <f t="shared" si="15"/>
        <v>0</v>
      </c>
      <c r="U127" s="275">
        <f t="shared" si="15"/>
        <v>0</v>
      </c>
      <c r="V127" s="275">
        <f t="shared" si="15"/>
        <v>0</v>
      </c>
      <c r="W127" s="275">
        <f t="shared" si="15"/>
        <v>0</v>
      </c>
      <c r="X127" s="275">
        <f t="shared" si="15"/>
        <v>0</v>
      </c>
      <c r="Y127" s="275">
        <f t="shared" si="15"/>
        <v>0</v>
      </c>
      <c r="Z127" s="275">
        <f t="shared" si="15"/>
        <v>0</v>
      </c>
      <c r="AA127" s="275">
        <f t="shared" si="15"/>
        <v>0</v>
      </c>
      <c r="AB127" s="275">
        <f t="shared" si="15"/>
        <v>0</v>
      </c>
      <c r="AC127" s="275">
        <f t="shared" si="15"/>
        <v>0</v>
      </c>
      <c r="AD127" s="275">
        <f t="shared" si="15"/>
        <v>0</v>
      </c>
      <c r="AE127" s="275">
        <f t="shared" si="15"/>
        <v>0</v>
      </c>
      <c r="AF127" s="275">
        <f t="shared" si="15"/>
        <v>0</v>
      </c>
      <c r="AG127" s="275">
        <f t="shared" si="15"/>
        <v>0</v>
      </c>
      <c r="AH127" s="275">
        <f t="shared" si="15"/>
        <v>0</v>
      </c>
      <c r="AI127" s="275">
        <f t="shared" si="15"/>
        <v>0</v>
      </c>
      <c r="AJ127" s="275">
        <f t="shared" si="15"/>
        <v>0</v>
      </c>
      <c r="AK127" s="275">
        <f t="shared" si="15"/>
        <v>0</v>
      </c>
    </row>
    <row r="128" spans="1:37" x14ac:dyDescent="0.3">
      <c r="A128" s="167"/>
      <c r="B128" s="292"/>
      <c r="C128" s="293"/>
      <c r="D128" s="293"/>
      <c r="E128" s="294"/>
      <c r="F128" s="291"/>
      <c r="G128" s="295"/>
      <c r="H128" s="295"/>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5"/>
      <c r="AE128" s="295"/>
      <c r="AF128" s="295"/>
      <c r="AG128" s="295"/>
      <c r="AH128" s="295"/>
      <c r="AI128" s="295"/>
      <c r="AJ128" s="295"/>
      <c r="AK128" s="295"/>
    </row>
    <row r="129" spans="1:40" ht="15" thickBot="1" x14ac:dyDescent="0.35">
      <c r="A129" s="167"/>
      <c r="B129" s="292"/>
      <c r="C129" s="293"/>
      <c r="D129" s="293"/>
      <c r="E129" s="294"/>
      <c r="F129" s="291"/>
      <c r="G129" s="295"/>
      <c r="H129" s="295"/>
      <c r="I129" s="295"/>
      <c r="J129" s="295"/>
      <c r="K129" s="295"/>
      <c r="L129" s="295"/>
      <c r="M129" s="295"/>
      <c r="N129" s="295"/>
      <c r="O129" s="295"/>
      <c r="P129" s="295"/>
      <c r="Q129" s="295"/>
      <c r="R129" s="295"/>
      <c r="S129" s="295"/>
      <c r="T129" s="295"/>
      <c r="U129" s="295"/>
      <c r="V129" s="295"/>
      <c r="W129" s="295"/>
      <c r="X129" s="295"/>
      <c r="Y129" s="295"/>
      <c r="Z129" s="295"/>
      <c r="AA129" s="295"/>
      <c r="AB129" s="295"/>
      <c r="AC129" s="295"/>
      <c r="AD129" s="295"/>
      <c r="AE129" s="295"/>
      <c r="AF129" s="295"/>
      <c r="AG129" s="295"/>
      <c r="AH129" s="295"/>
      <c r="AI129" s="295"/>
      <c r="AJ129" s="295"/>
      <c r="AK129" s="295"/>
    </row>
    <row r="130" spans="1:40" ht="24" thickBot="1" x14ac:dyDescent="0.35">
      <c r="A130" s="249" t="s">
        <v>226</v>
      </c>
      <c r="B130" s="250"/>
      <c r="C130" s="250"/>
      <c r="D130" s="251"/>
      <c r="E130" s="252"/>
      <c r="F130" s="252"/>
      <c r="G130" s="281"/>
      <c r="H130" s="281"/>
      <c r="I130" s="281"/>
      <c r="J130" s="281"/>
      <c r="K130" s="281"/>
      <c r="L130" s="281"/>
      <c r="M130" s="281"/>
      <c r="N130" s="281"/>
      <c r="O130" s="281"/>
      <c r="P130" s="281"/>
      <c r="Q130" s="281"/>
      <c r="R130" s="281"/>
      <c r="S130" s="281"/>
      <c r="T130" s="281"/>
      <c r="U130" s="281"/>
      <c r="V130" s="281"/>
      <c r="W130" s="281"/>
      <c r="X130" s="281"/>
      <c r="Y130" s="281"/>
      <c r="Z130" s="281"/>
      <c r="AA130" s="281"/>
      <c r="AB130" s="281"/>
      <c r="AC130" s="281"/>
      <c r="AD130" s="281"/>
      <c r="AE130" s="281"/>
      <c r="AF130" s="281"/>
      <c r="AG130" s="281"/>
      <c r="AH130" s="281"/>
      <c r="AI130" s="281"/>
      <c r="AJ130" s="281"/>
      <c r="AK130" s="282"/>
    </row>
    <row r="131" spans="1:40" s="189" customFormat="1" ht="14.4" customHeight="1" x14ac:dyDescent="0.3">
      <c r="A131" s="283"/>
      <c r="B131" s="183"/>
      <c r="C131" s="184"/>
      <c r="D131" s="184"/>
      <c r="E131" s="185"/>
      <c r="F131" s="186"/>
      <c r="G131" s="188" t="s">
        <v>20</v>
      </c>
      <c r="H131" s="188" t="s">
        <v>21</v>
      </c>
      <c r="I131" s="188" t="s">
        <v>22</v>
      </c>
      <c r="J131" s="188" t="s">
        <v>23</v>
      </c>
      <c r="K131" s="188" t="s">
        <v>24</v>
      </c>
      <c r="L131" s="188" t="s">
        <v>25</v>
      </c>
      <c r="M131" s="188" t="s">
        <v>26</v>
      </c>
      <c r="N131" s="188" t="s">
        <v>27</v>
      </c>
      <c r="O131" s="188" t="s">
        <v>28</v>
      </c>
      <c r="P131" s="188" t="s">
        <v>29</v>
      </c>
      <c r="Q131" s="188" t="s">
        <v>30</v>
      </c>
      <c r="R131" s="188" t="s">
        <v>31</v>
      </c>
      <c r="S131" s="188" t="s">
        <v>32</v>
      </c>
      <c r="T131" s="188" t="s">
        <v>33</v>
      </c>
      <c r="U131" s="188" t="s">
        <v>34</v>
      </c>
      <c r="V131" s="188" t="s">
        <v>35</v>
      </c>
      <c r="W131" s="188" t="s">
        <v>36</v>
      </c>
      <c r="X131" s="188" t="s">
        <v>37</v>
      </c>
      <c r="Y131" s="188" t="s">
        <v>38</v>
      </c>
      <c r="Z131" s="188" t="s">
        <v>39</v>
      </c>
      <c r="AA131" s="188" t="s">
        <v>40</v>
      </c>
      <c r="AB131" s="188" t="s">
        <v>41</v>
      </c>
      <c r="AC131" s="188" t="s">
        <v>42</v>
      </c>
      <c r="AD131" s="188" t="s">
        <v>43</v>
      </c>
      <c r="AE131" s="188" t="s">
        <v>44</v>
      </c>
      <c r="AF131" s="188" t="s">
        <v>45</v>
      </c>
      <c r="AG131" s="188" t="s">
        <v>46</v>
      </c>
      <c r="AH131" s="188" t="s">
        <v>47</v>
      </c>
      <c r="AI131" s="188" t="s">
        <v>48</v>
      </c>
      <c r="AJ131" s="188" t="s">
        <v>49</v>
      </c>
      <c r="AK131" s="188" t="s">
        <v>84</v>
      </c>
      <c r="AL131" s="188"/>
    </row>
    <row r="132" spans="1:40" ht="15" thickBot="1" x14ac:dyDescent="0.35">
      <c r="A132" s="296">
        <v>9</v>
      </c>
      <c r="B132" s="297" t="s">
        <v>133</v>
      </c>
      <c r="C132" s="297"/>
      <c r="D132" s="298"/>
      <c r="E132" s="299" t="s">
        <v>130</v>
      </c>
      <c r="F132" s="300"/>
      <c r="G132" s="286"/>
      <c r="H132" s="258"/>
      <c r="I132" s="258"/>
      <c r="J132" s="258"/>
      <c r="K132" s="258"/>
      <c r="L132" s="258"/>
      <c r="M132" s="258"/>
      <c r="N132" s="258"/>
      <c r="O132" s="258"/>
      <c r="P132" s="258"/>
      <c r="Q132" s="258"/>
      <c r="R132" s="258"/>
      <c r="S132" s="258"/>
      <c r="T132" s="258"/>
      <c r="U132" s="258"/>
      <c r="V132" s="258"/>
      <c r="W132" s="258"/>
      <c r="X132" s="258"/>
      <c r="Y132" s="258"/>
      <c r="Z132" s="258"/>
      <c r="AA132" s="258"/>
      <c r="AB132" s="258"/>
      <c r="AC132" s="258"/>
      <c r="AD132" s="258"/>
      <c r="AE132" s="258"/>
      <c r="AF132" s="258"/>
      <c r="AG132" s="258"/>
      <c r="AH132" s="258"/>
      <c r="AI132" s="258"/>
      <c r="AJ132" s="258"/>
      <c r="AK132" s="258"/>
      <c r="AN132" s="239"/>
    </row>
    <row r="133" spans="1:40" ht="15" thickBot="1" x14ac:dyDescent="0.35">
      <c r="A133" s="301">
        <f>A132+0.01</f>
        <v>9.01</v>
      </c>
      <c r="B133" s="302" t="s">
        <v>227</v>
      </c>
      <c r="C133" s="303"/>
      <c r="D133" s="101"/>
      <c r="E133" s="100">
        <f>'Sheet 1_Assumptions'!$C$55</f>
        <v>206</v>
      </c>
      <c r="F133" s="304">
        <f t="shared" ref="F133" si="16">SUM(G133:AK133)</f>
        <v>0</v>
      </c>
      <c r="G133" s="132">
        <f>$E$133*SUM('Sheet 2_Inputs &amp; Outputs'!H$63,'Sheet 2_Inputs &amp; Outputs'!H$85,'Sheet 2_Inputs &amp; Outputs'!H$107)</f>
        <v>0</v>
      </c>
      <c r="H133" s="132">
        <f>$E$133*SUM('Sheet 2_Inputs &amp; Outputs'!I$63,'Sheet 2_Inputs &amp; Outputs'!I$85,'Sheet 2_Inputs &amp; Outputs'!I$107)</f>
        <v>0</v>
      </c>
      <c r="I133" s="132">
        <f>$E$133*SUM('Sheet 2_Inputs &amp; Outputs'!J$63,'Sheet 2_Inputs &amp; Outputs'!J$85,'Sheet 2_Inputs &amp; Outputs'!J$107)</f>
        <v>0</v>
      </c>
      <c r="J133" s="132">
        <f>$E$133*SUM('Sheet 2_Inputs &amp; Outputs'!K$63,'Sheet 2_Inputs &amp; Outputs'!K$85,'Sheet 2_Inputs &amp; Outputs'!K$107)</f>
        <v>0</v>
      </c>
      <c r="K133" s="132">
        <f>$E$133*SUM('Sheet 2_Inputs &amp; Outputs'!L$63,'Sheet 2_Inputs &amp; Outputs'!L$85,'Sheet 2_Inputs &amp; Outputs'!L$107)</f>
        <v>0</v>
      </c>
      <c r="L133" s="132">
        <f>$E$133*SUM('Sheet 2_Inputs &amp; Outputs'!M$63,'Sheet 2_Inputs &amp; Outputs'!M$85,'Sheet 2_Inputs &amp; Outputs'!M$107)</f>
        <v>0</v>
      </c>
      <c r="M133" s="132">
        <f>$E$133*SUM('Sheet 2_Inputs &amp; Outputs'!N$63,'Sheet 2_Inputs &amp; Outputs'!N$85,'Sheet 2_Inputs &amp; Outputs'!N$107)</f>
        <v>0</v>
      </c>
      <c r="N133" s="132">
        <f>$E$133*SUM('Sheet 2_Inputs &amp; Outputs'!O$63,'Sheet 2_Inputs &amp; Outputs'!O$85,'Sheet 2_Inputs &amp; Outputs'!O$107)</f>
        <v>0</v>
      </c>
      <c r="O133" s="132">
        <f>$E$133*SUM('Sheet 2_Inputs &amp; Outputs'!P$63,'Sheet 2_Inputs &amp; Outputs'!P$85,'Sheet 2_Inputs &amp; Outputs'!P$107)</f>
        <v>0</v>
      </c>
      <c r="P133" s="132">
        <f>$E$133*SUM('Sheet 2_Inputs &amp; Outputs'!Q$63,'Sheet 2_Inputs &amp; Outputs'!Q$85,'Sheet 2_Inputs &amp; Outputs'!Q$107)</f>
        <v>0</v>
      </c>
      <c r="Q133" s="132">
        <f>$E$133*SUM('Sheet 2_Inputs &amp; Outputs'!R$63,'Sheet 2_Inputs &amp; Outputs'!R$85,'Sheet 2_Inputs &amp; Outputs'!R$107)</f>
        <v>0</v>
      </c>
      <c r="R133" s="132">
        <f>$E$133*SUM('Sheet 2_Inputs &amp; Outputs'!S$63,'Sheet 2_Inputs &amp; Outputs'!S$85,'Sheet 2_Inputs &amp; Outputs'!S$107)</f>
        <v>0</v>
      </c>
      <c r="S133" s="132">
        <f>$E$133*SUM('Sheet 2_Inputs &amp; Outputs'!T$63,'Sheet 2_Inputs &amp; Outputs'!T$85,'Sheet 2_Inputs &amp; Outputs'!T$107)</f>
        <v>0</v>
      </c>
      <c r="T133" s="132">
        <f>$E$133*SUM('Sheet 2_Inputs &amp; Outputs'!U$63,'Sheet 2_Inputs &amp; Outputs'!U$85,'Sheet 2_Inputs &amp; Outputs'!U$107)</f>
        <v>0</v>
      </c>
      <c r="U133" s="132">
        <f>$E$133*SUM('Sheet 2_Inputs &amp; Outputs'!V$63,'Sheet 2_Inputs &amp; Outputs'!V$85,'Sheet 2_Inputs &amp; Outputs'!V$107)</f>
        <v>0</v>
      </c>
      <c r="V133" s="132">
        <f>$E$133*SUM('Sheet 2_Inputs &amp; Outputs'!W$63,'Sheet 2_Inputs &amp; Outputs'!W$85,'Sheet 2_Inputs &amp; Outputs'!W$107)</f>
        <v>0</v>
      </c>
      <c r="W133" s="132">
        <f>$E$133*SUM('Sheet 2_Inputs &amp; Outputs'!X$63,'Sheet 2_Inputs &amp; Outputs'!X$85,'Sheet 2_Inputs &amp; Outputs'!X$107)</f>
        <v>0</v>
      </c>
      <c r="X133" s="132">
        <f>$E$133*SUM('Sheet 2_Inputs &amp; Outputs'!Y$63,'Sheet 2_Inputs &amp; Outputs'!Y$85,'Sheet 2_Inputs &amp; Outputs'!Y$107)</f>
        <v>0</v>
      </c>
      <c r="Y133" s="132">
        <f>$E$133*SUM('Sheet 2_Inputs &amp; Outputs'!Z$63,'Sheet 2_Inputs &amp; Outputs'!Z$85,'Sheet 2_Inputs &amp; Outputs'!Z$107)</f>
        <v>0</v>
      </c>
      <c r="Z133" s="132">
        <f>$E$133*SUM('Sheet 2_Inputs &amp; Outputs'!AA$63,'Sheet 2_Inputs &amp; Outputs'!AA$85,'Sheet 2_Inputs &amp; Outputs'!AA$107)</f>
        <v>0</v>
      </c>
      <c r="AA133" s="132">
        <f>$E$133*SUM('Sheet 2_Inputs &amp; Outputs'!AB$63,'Sheet 2_Inputs &amp; Outputs'!AB$85,'Sheet 2_Inputs &amp; Outputs'!AB$107)</f>
        <v>0</v>
      </c>
      <c r="AB133" s="132">
        <f>$E$133*SUM('Sheet 2_Inputs &amp; Outputs'!AC$63,'Sheet 2_Inputs &amp; Outputs'!AC$85,'Sheet 2_Inputs &amp; Outputs'!AC$107)</f>
        <v>0</v>
      </c>
      <c r="AC133" s="132">
        <f>$E$133*SUM('Sheet 2_Inputs &amp; Outputs'!AD$63,'Sheet 2_Inputs &amp; Outputs'!AD$85,'Sheet 2_Inputs &amp; Outputs'!AD$107)</f>
        <v>0</v>
      </c>
      <c r="AD133" s="132">
        <f>$E$133*SUM('Sheet 2_Inputs &amp; Outputs'!AE$63,'Sheet 2_Inputs &amp; Outputs'!AE$85,'Sheet 2_Inputs &amp; Outputs'!AE$107)</f>
        <v>0</v>
      </c>
      <c r="AE133" s="132">
        <f>$E$133*SUM('Sheet 2_Inputs &amp; Outputs'!AF$63,'Sheet 2_Inputs &amp; Outputs'!AF$85,'Sheet 2_Inputs &amp; Outputs'!AF$107)</f>
        <v>0</v>
      </c>
      <c r="AF133" s="132">
        <f>$E$133*SUM('Sheet 2_Inputs &amp; Outputs'!AG$63,'Sheet 2_Inputs &amp; Outputs'!AG$85,'Sheet 2_Inputs &amp; Outputs'!AG$107)</f>
        <v>0</v>
      </c>
      <c r="AG133" s="132">
        <f>$E$133*SUM('Sheet 2_Inputs &amp; Outputs'!AH$63,'Sheet 2_Inputs &amp; Outputs'!AH$85,'Sheet 2_Inputs &amp; Outputs'!AH$107)</f>
        <v>0</v>
      </c>
      <c r="AH133" s="132">
        <f>$E$133*SUM('Sheet 2_Inputs &amp; Outputs'!AI$63,'Sheet 2_Inputs &amp; Outputs'!AI$85,'Sheet 2_Inputs &amp; Outputs'!AI$107)</f>
        <v>0</v>
      </c>
      <c r="AI133" s="132">
        <f>$E$133*SUM('Sheet 2_Inputs &amp; Outputs'!AJ$63,'Sheet 2_Inputs &amp; Outputs'!AJ$85,'Sheet 2_Inputs &amp; Outputs'!AJ$107)</f>
        <v>0</v>
      </c>
      <c r="AJ133" s="132">
        <f>$E$133*SUM('Sheet 2_Inputs &amp; Outputs'!AK$63,'Sheet 2_Inputs &amp; Outputs'!AK$85,'Sheet 2_Inputs &amp; Outputs'!AK$107)</f>
        <v>0</v>
      </c>
      <c r="AK133" s="132">
        <f>$E$133*SUM('Sheet 2_Inputs &amp; Outputs'!AL$63,'Sheet 2_Inputs &amp; Outputs'!AL$85,'Sheet 2_Inputs &amp; Outputs'!AL$107)</f>
        <v>0</v>
      </c>
      <c r="AL133" s="268"/>
      <c r="AN133" s="305"/>
    </row>
    <row r="134" spans="1:40" x14ac:dyDescent="0.3">
      <c r="A134" s="167"/>
      <c r="B134" s="292"/>
      <c r="C134" s="293"/>
      <c r="D134" s="293"/>
      <c r="E134" s="294"/>
      <c r="F134" s="291"/>
      <c r="G134" s="295"/>
      <c r="H134" s="295"/>
      <c r="I134" s="295"/>
      <c r="J134" s="295"/>
      <c r="K134" s="295"/>
      <c r="L134" s="295"/>
      <c r="M134" s="295"/>
      <c r="N134" s="295"/>
      <c r="O134" s="295"/>
      <c r="P134" s="295"/>
      <c r="Q134" s="295"/>
      <c r="R134" s="295"/>
      <c r="S134" s="295"/>
      <c r="T134" s="295"/>
      <c r="U134" s="295"/>
      <c r="V134" s="295"/>
      <c r="W134" s="295"/>
      <c r="X134" s="295"/>
      <c r="Y134" s="295"/>
      <c r="Z134" s="295"/>
      <c r="AA134" s="295"/>
      <c r="AB134" s="295"/>
      <c r="AC134" s="295"/>
      <c r="AD134" s="295"/>
      <c r="AE134" s="295"/>
      <c r="AF134" s="295"/>
      <c r="AG134" s="295"/>
      <c r="AH134" s="295"/>
      <c r="AI134" s="295"/>
      <c r="AJ134" s="295"/>
      <c r="AK134" s="295"/>
    </row>
    <row r="135" spans="1:40" s="189" customFormat="1" ht="14.4" customHeight="1" x14ac:dyDescent="0.3">
      <c r="A135" s="306"/>
      <c r="B135" s="183"/>
      <c r="C135" s="184"/>
      <c r="D135" s="184"/>
      <c r="E135" s="185"/>
      <c r="F135" s="186"/>
      <c r="G135" s="188" t="s">
        <v>20</v>
      </c>
      <c r="H135" s="188" t="s">
        <v>21</v>
      </c>
      <c r="I135" s="188" t="s">
        <v>22</v>
      </c>
      <c r="J135" s="188" t="s">
        <v>23</v>
      </c>
      <c r="K135" s="188" t="s">
        <v>24</v>
      </c>
      <c r="L135" s="188" t="s">
        <v>25</v>
      </c>
      <c r="M135" s="188" t="s">
        <v>26</v>
      </c>
      <c r="N135" s="188" t="s">
        <v>27</v>
      </c>
      <c r="O135" s="188" t="s">
        <v>28</v>
      </c>
      <c r="P135" s="188" t="s">
        <v>29</v>
      </c>
      <c r="Q135" s="188" t="s">
        <v>30</v>
      </c>
      <c r="R135" s="188" t="s">
        <v>31</v>
      </c>
      <c r="S135" s="188" t="s">
        <v>32</v>
      </c>
      <c r="T135" s="188" t="s">
        <v>33</v>
      </c>
      <c r="U135" s="188" t="s">
        <v>34</v>
      </c>
      <c r="V135" s="188" t="s">
        <v>35</v>
      </c>
      <c r="W135" s="188" t="s">
        <v>36</v>
      </c>
      <c r="X135" s="188" t="s">
        <v>37</v>
      </c>
      <c r="Y135" s="188" t="s">
        <v>38</v>
      </c>
      <c r="Z135" s="188" t="s">
        <v>39</v>
      </c>
      <c r="AA135" s="188" t="s">
        <v>40</v>
      </c>
      <c r="AB135" s="188" t="s">
        <v>41</v>
      </c>
      <c r="AC135" s="188" t="s">
        <v>42</v>
      </c>
      <c r="AD135" s="188" t="s">
        <v>43</v>
      </c>
      <c r="AE135" s="188" t="s">
        <v>44</v>
      </c>
      <c r="AF135" s="188" t="s">
        <v>45</v>
      </c>
      <c r="AG135" s="188" t="s">
        <v>46</v>
      </c>
      <c r="AH135" s="188" t="s">
        <v>47</v>
      </c>
      <c r="AI135" s="188" t="s">
        <v>48</v>
      </c>
      <c r="AJ135" s="188" t="s">
        <v>49</v>
      </c>
      <c r="AK135" s="188" t="s">
        <v>84</v>
      </c>
      <c r="AL135" s="188"/>
    </row>
    <row r="136" spans="1:40" ht="15" thickBot="1" x14ac:dyDescent="0.35">
      <c r="A136" s="296">
        <v>10</v>
      </c>
      <c r="B136" s="297" t="s">
        <v>200</v>
      </c>
      <c r="C136" s="297"/>
      <c r="D136" s="298"/>
      <c r="E136" s="299" t="s">
        <v>130</v>
      </c>
      <c r="F136" s="300"/>
      <c r="G136" s="286"/>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N136" s="239"/>
    </row>
    <row r="137" spans="1:40" ht="15" thickBot="1" x14ac:dyDescent="0.35">
      <c r="A137" s="301">
        <f>A136+0.01</f>
        <v>10.01</v>
      </c>
      <c r="B137" s="302" t="s">
        <v>227</v>
      </c>
      <c r="C137" s="303"/>
      <c r="D137" s="101"/>
      <c r="E137" s="100">
        <f>'Sheet 1_Assumptions'!$C$55</f>
        <v>206</v>
      </c>
      <c r="F137" s="304">
        <f t="shared" ref="F137" si="17">SUM(G137:AK137)</f>
        <v>0</v>
      </c>
      <c r="G137" s="132">
        <f>$E$137*SUM('Sheet 2_Inputs &amp; Outputs'!H$133,'Sheet 2_Inputs &amp; Outputs'!H$155,'Sheet 2_Inputs &amp; Outputs'!H$177)</f>
        <v>0</v>
      </c>
      <c r="H137" s="132">
        <f>$E$137*SUM('Sheet 2_Inputs &amp; Outputs'!I$133,'Sheet 2_Inputs &amp; Outputs'!I$155,'Sheet 2_Inputs &amp; Outputs'!I$177)</f>
        <v>0</v>
      </c>
      <c r="I137" s="132">
        <f>$E$137*SUM('Sheet 2_Inputs &amp; Outputs'!J$133,'Sheet 2_Inputs &amp; Outputs'!J$155,'Sheet 2_Inputs &amp; Outputs'!J$177)</f>
        <v>0</v>
      </c>
      <c r="J137" s="132">
        <f>$E$137*SUM('Sheet 2_Inputs &amp; Outputs'!K$133,'Sheet 2_Inputs &amp; Outputs'!K$155,'Sheet 2_Inputs &amp; Outputs'!K$177)</f>
        <v>0</v>
      </c>
      <c r="K137" s="132">
        <f>$E$137*SUM('Sheet 2_Inputs &amp; Outputs'!L$133,'Sheet 2_Inputs &amp; Outputs'!L$155,'Sheet 2_Inputs &amp; Outputs'!L$177)</f>
        <v>0</v>
      </c>
      <c r="L137" s="132">
        <f>$E$137*SUM('Sheet 2_Inputs &amp; Outputs'!M$133,'Sheet 2_Inputs &amp; Outputs'!M$155,'Sheet 2_Inputs &amp; Outputs'!M$177)</f>
        <v>0</v>
      </c>
      <c r="M137" s="132">
        <f>$E$137*SUM('Sheet 2_Inputs &amp; Outputs'!N$133,'Sheet 2_Inputs &amp; Outputs'!N$155,'Sheet 2_Inputs &amp; Outputs'!N$177)</f>
        <v>0</v>
      </c>
      <c r="N137" s="132">
        <f>$E$137*SUM('Sheet 2_Inputs &amp; Outputs'!O$133,'Sheet 2_Inputs &amp; Outputs'!O$155,'Sheet 2_Inputs &amp; Outputs'!O$177)</f>
        <v>0</v>
      </c>
      <c r="O137" s="132">
        <f>$E$137*SUM('Sheet 2_Inputs &amp; Outputs'!P$133,'Sheet 2_Inputs &amp; Outputs'!P$155,'Sheet 2_Inputs &amp; Outputs'!P$177)</f>
        <v>0</v>
      </c>
      <c r="P137" s="132">
        <f>$E$137*SUM('Sheet 2_Inputs &amp; Outputs'!Q$133,'Sheet 2_Inputs &amp; Outputs'!Q$155,'Sheet 2_Inputs &amp; Outputs'!Q$177)</f>
        <v>0</v>
      </c>
      <c r="Q137" s="132">
        <f>$E$137*SUM('Sheet 2_Inputs &amp; Outputs'!R$133,'Sheet 2_Inputs &amp; Outputs'!R$155,'Sheet 2_Inputs &amp; Outputs'!R$177)</f>
        <v>0</v>
      </c>
      <c r="R137" s="132">
        <f>$E$137*SUM('Sheet 2_Inputs &amp; Outputs'!S$133,'Sheet 2_Inputs &amp; Outputs'!S$155,'Sheet 2_Inputs &amp; Outputs'!S$177)</f>
        <v>0</v>
      </c>
      <c r="S137" s="132">
        <f>$E$137*SUM('Sheet 2_Inputs &amp; Outputs'!T$133,'Sheet 2_Inputs &amp; Outputs'!T$155,'Sheet 2_Inputs &amp; Outputs'!T$177)</f>
        <v>0</v>
      </c>
      <c r="T137" s="132">
        <f>$E$137*SUM('Sheet 2_Inputs &amp; Outputs'!U$133,'Sheet 2_Inputs &amp; Outputs'!U$155,'Sheet 2_Inputs &amp; Outputs'!U$177)</f>
        <v>0</v>
      </c>
      <c r="U137" s="132">
        <f>$E$137*SUM('Sheet 2_Inputs &amp; Outputs'!V$133,'Sheet 2_Inputs &amp; Outputs'!V$155,'Sheet 2_Inputs &amp; Outputs'!V$177)</f>
        <v>0</v>
      </c>
      <c r="V137" s="132">
        <f>$E$137*SUM('Sheet 2_Inputs &amp; Outputs'!W$133,'Sheet 2_Inputs &amp; Outputs'!W$155,'Sheet 2_Inputs &amp; Outputs'!W$177)</f>
        <v>0</v>
      </c>
      <c r="W137" s="132">
        <f>$E$137*SUM('Sheet 2_Inputs &amp; Outputs'!X$133,'Sheet 2_Inputs &amp; Outputs'!X$155,'Sheet 2_Inputs &amp; Outputs'!X$177)</f>
        <v>0</v>
      </c>
      <c r="X137" s="132">
        <f>$E$137*SUM('Sheet 2_Inputs &amp; Outputs'!Y$133,'Sheet 2_Inputs &amp; Outputs'!Y$155,'Sheet 2_Inputs &amp; Outputs'!Y$177)</f>
        <v>0</v>
      </c>
      <c r="Y137" s="132">
        <f>$E$137*SUM('Sheet 2_Inputs &amp; Outputs'!Z$133,'Sheet 2_Inputs &amp; Outputs'!Z$155,'Sheet 2_Inputs &amp; Outputs'!Z$177)</f>
        <v>0</v>
      </c>
      <c r="Z137" s="132">
        <f>$E$137*SUM('Sheet 2_Inputs &amp; Outputs'!AA$133,'Sheet 2_Inputs &amp; Outputs'!AA$155,'Sheet 2_Inputs &amp; Outputs'!AA$177)</f>
        <v>0</v>
      </c>
      <c r="AA137" s="132">
        <f>$E$137*SUM('Sheet 2_Inputs &amp; Outputs'!AB$133,'Sheet 2_Inputs &amp; Outputs'!AB$155,'Sheet 2_Inputs &amp; Outputs'!AB$177)</f>
        <v>0</v>
      </c>
      <c r="AB137" s="132">
        <f>$E$137*SUM('Sheet 2_Inputs &amp; Outputs'!AC$133,'Sheet 2_Inputs &amp; Outputs'!AC$155,'Sheet 2_Inputs &amp; Outputs'!AC$177)</f>
        <v>0</v>
      </c>
      <c r="AC137" s="132">
        <f>$E$137*SUM('Sheet 2_Inputs &amp; Outputs'!AD$133,'Sheet 2_Inputs &amp; Outputs'!AD$155,'Sheet 2_Inputs &amp; Outputs'!AD$177)</f>
        <v>0</v>
      </c>
      <c r="AD137" s="132">
        <f>$E$137*SUM('Sheet 2_Inputs &amp; Outputs'!AE$133,'Sheet 2_Inputs &amp; Outputs'!AE$155,'Sheet 2_Inputs &amp; Outputs'!AE$177)</f>
        <v>0</v>
      </c>
      <c r="AE137" s="132">
        <f>$E$137*SUM('Sheet 2_Inputs &amp; Outputs'!AF$133,'Sheet 2_Inputs &amp; Outputs'!AF$155,'Sheet 2_Inputs &amp; Outputs'!AF$177)</f>
        <v>0</v>
      </c>
      <c r="AF137" s="132">
        <f>$E$137*SUM('Sheet 2_Inputs &amp; Outputs'!AG$133,'Sheet 2_Inputs &amp; Outputs'!AG$155,'Sheet 2_Inputs &amp; Outputs'!AG$177)</f>
        <v>0</v>
      </c>
      <c r="AG137" s="132">
        <f>$E$137*SUM('Sheet 2_Inputs &amp; Outputs'!AH$133,'Sheet 2_Inputs &amp; Outputs'!AH$155,'Sheet 2_Inputs &amp; Outputs'!AH$177)</f>
        <v>0</v>
      </c>
      <c r="AH137" s="132">
        <f>$E$137*SUM('Sheet 2_Inputs &amp; Outputs'!AI$133,'Sheet 2_Inputs &amp; Outputs'!AI$155,'Sheet 2_Inputs &amp; Outputs'!AI$177)</f>
        <v>0</v>
      </c>
      <c r="AI137" s="132">
        <f>$E$137*SUM('Sheet 2_Inputs &amp; Outputs'!AJ$133,'Sheet 2_Inputs &amp; Outputs'!AJ$155,'Sheet 2_Inputs &amp; Outputs'!AJ$177)</f>
        <v>0</v>
      </c>
      <c r="AJ137" s="132">
        <f>$E$137*SUM('Sheet 2_Inputs &amp; Outputs'!AK$133,'Sheet 2_Inputs &amp; Outputs'!AK$155,'Sheet 2_Inputs &amp; Outputs'!AK$177)</f>
        <v>0</v>
      </c>
      <c r="AK137" s="132">
        <f>$E$137*SUM('Sheet 2_Inputs &amp; Outputs'!AL$133,'Sheet 2_Inputs &amp; Outputs'!AL$155,'Sheet 2_Inputs &amp; Outputs'!AL$177)</f>
        <v>0</v>
      </c>
      <c r="AL137" s="268"/>
      <c r="AN137" s="305"/>
    </row>
    <row r="138" spans="1:40" x14ac:dyDescent="0.3">
      <c r="A138" s="167"/>
      <c r="B138" s="292"/>
      <c r="C138" s="293"/>
      <c r="D138" s="293"/>
      <c r="E138" s="294"/>
      <c r="F138" s="291"/>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295"/>
      <c r="AG138" s="295"/>
      <c r="AH138" s="295"/>
      <c r="AI138" s="295"/>
      <c r="AJ138" s="295"/>
      <c r="AK138" s="295"/>
    </row>
    <row r="139" spans="1:40" x14ac:dyDescent="0.3">
      <c r="A139" s="167"/>
      <c r="B139" s="292"/>
      <c r="C139" s="293"/>
      <c r="D139" s="293"/>
      <c r="E139" s="294"/>
      <c r="F139" s="291"/>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295"/>
      <c r="AK139" s="295"/>
    </row>
    <row r="140" spans="1:40" ht="15" thickBot="1" x14ac:dyDescent="0.35"/>
    <row r="141" spans="1:40" ht="24" thickBot="1" x14ac:dyDescent="0.35">
      <c r="A141" s="249" t="s">
        <v>157</v>
      </c>
      <c r="B141" s="250"/>
      <c r="C141" s="250"/>
      <c r="D141" s="307"/>
      <c r="E141" s="252"/>
      <c r="F141" s="252"/>
      <c r="G141" s="281"/>
      <c r="H141" s="281"/>
      <c r="I141" s="281"/>
      <c r="J141" s="281"/>
      <c r="K141" s="281"/>
      <c r="L141" s="281"/>
      <c r="M141" s="281"/>
      <c r="N141" s="281"/>
      <c r="O141" s="281"/>
      <c r="P141" s="281"/>
      <c r="Q141" s="281"/>
      <c r="R141" s="281"/>
      <c r="S141" s="281"/>
      <c r="T141" s="281"/>
      <c r="U141" s="281"/>
      <c r="V141" s="281"/>
      <c r="W141" s="281"/>
      <c r="X141" s="281"/>
      <c r="Y141" s="281"/>
      <c r="Z141" s="281"/>
      <c r="AA141" s="281"/>
      <c r="AB141" s="281"/>
      <c r="AC141" s="281"/>
      <c r="AD141" s="281"/>
      <c r="AE141" s="281"/>
      <c r="AF141" s="281"/>
      <c r="AG141" s="281"/>
      <c r="AH141" s="281"/>
      <c r="AI141" s="281"/>
      <c r="AJ141" s="281"/>
      <c r="AK141" s="282"/>
    </row>
    <row r="142" spans="1:40" s="189" customFormat="1" ht="14.4" customHeight="1" x14ac:dyDescent="0.3">
      <c r="A142" s="283"/>
      <c r="B142" s="183"/>
      <c r="C142" s="184"/>
      <c r="D142" s="184"/>
      <c r="E142" s="185"/>
      <c r="F142" s="186"/>
      <c r="G142" s="188" t="s">
        <v>20</v>
      </c>
      <c r="H142" s="188" t="s">
        <v>21</v>
      </c>
      <c r="I142" s="188" t="s">
        <v>22</v>
      </c>
      <c r="J142" s="188" t="s">
        <v>23</v>
      </c>
      <c r="K142" s="188" t="s">
        <v>24</v>
      </c>
      <c r="L142" s="188" t="s">
        <v>25</v>
      </c>
      <c r="M142" s="188" t="s">
        <v>26</v>
      </c>
      <c r="N142" s="188" t="s">
        <v>27</v>
      </c>
      <c r="O142" s="188" t="s">
        <v>28</v>
      </c>
      <c r="P142" s="188" t="s">
        <v>29</v>
      </c>
      <c r="Q142" s="188" t="s">
        <v>30</v>
      </c>
      <c r="R142" s="188" t="s">
        <v>31</v>
      </c>
      <c r="S142" s="188" t="s">
        <v>32</v>
      </c>
      <c r="T142" s="188" t="s">
        <v>33</v>
      </c>
      <c r="U142" s="188" t="s">
        <v>34</v>
      </c>
      <c r="V142" s="188" t="s">
        <v>35</v>
      </c>
      <c r="W142" s="188" t="s">
        <v>36</v>
      </c>
      <c r="X142" s="188" t="s">
        <v>37</v>
      </c>
      <c r="Y142" s="188" t="s">
        <v>38</v>
      </c>
      <c r="Z142" s="188" t="s">
        <v>39</v>
      </c>
      <c r="AA142" s="188" t="s">
        <v>40</v>
      </c>
      <c r="AB142" s="188" t="s">
        <v>41</v>
      </c>
      <c r="AC142" s="188" t="s">
        <v>42</v>
      </c>
      <c r="AD142" s="188" t="s">
        <v>43</v>
      </c>
      <c r="AE142" s="188" t="s">
        <v>44</v>
      </c>
      <c r="AF142" s="188" t="s">
        <v>45</v>
      </c>
      <c r="AG142" s="188" t="s">
        <v>46</v>
      </c>
      <c r="AH142" s="188" t="s">
        <v>47</v>
      </c>
      <c r="AI142" s="188" t="s">
        <v>48</v>
      </c>
      <c r="AJ142" s="188" t="s">
        <v>49</v>
      </c>
      <c r="AK142" s="188" t="s">
        <v>84</v>
      </c>
      <c r="AL142" s="188"/>
    </row>
    <row r="143" spans="1:40" x14ac:dyDescent="0.3">
      <c r="A143" s="308">
        <v>11</v>
      </c>
      <c r="B143" s="361" t="s">
        <v>240</v>
      </c>
      <c r="C143" s="361"/>
      <c r="D143" s="309"/>
      <c r="E143" s="310"/>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311"/>
    </row>
    <row r="144" spans="1:40" ht="58.2" thickBot="1" x14ac:dyDescent="0.35">
      <c r="A144" s="312">
        <f>A143+0.01</f>
        <v>11.01</v>
      </c>
      <c r="B144" s="106" t="s">
        <v>116</v>
      </c>
      <c r="D144" s="313" t="s">
        <v>117</v>
      </c>
      <c r="E144" s="244" t="s">
        <v>100</v>
      </c>
      <c r="F144" s="314">
        <f t="shared" ref="F144" si="18">SUM(G144:AK144)</f>
        <v>0</v>
      </c>
      <c r="G144" s="131">
        <v>0</v>
      </c>
      <c r="H144" s="131">
        <v>0</v>
      </c>
      <c r="I144" s="131">
        <v>0</v>
      </c>
      <c r="J144" s="131">
        <v>0</v>
      </c>
      <c r="K144" s="131">
        <v>0</v>
      </c>
      <c r="L144" s="131">
        <v>0</v>
      </c>
      <c r="M144" s="131">
        <v>0</v>
      </c>
      <c r="N144" s="131">
        <v>0</v>
      </c>
      <c r="O144" s="131">
        <v>0</v>
      </c>
      <c r="P144" s="131">
        <v>0</v>
      </c>
      <c r="Q144" s="131">
        <v>0</v>
      </c>
      <c r="R144" s="131">
        <v>0</v>
      </c>
      <c r="S144" s="131">
        <v>0</v>
      </c>
      <c r="T144" s="131">
        <v>0</v>
      </c>
      <c r="U144" s="131">
        <v>0</v>
      </c>
      <c r="V144" s="131">
        <v>0</v>
      </c>
      <c r="W144" s="131">
        <v>0</v>
      </c>
      <c r="X144" s="131">
        <v>0</v>
      </c>
      <c r="Y144" s="131">
        <v>0</v>
      </c>
      <c r="Z144" s="131">
        <v>0</v>
      </c>
      <c r="AA144" s="131">
        <v>0</v>
      </c>
      <c r="AB144" s="131">
        <v>0</v>
      </c>
      <c r="AC144" s="131">
        <v>0</v>
      </c>
      <c r="AD144" s="131">
        <v>0</v>
      </c>
      <c r="AE144" s="131">
        <v>0</v>
      </c>
      <c r="AF144" s="131">
        <v>0</v>
      </c>
      <c r="AG144" s="131">
        <v>0</v>
      </c>
      <c r="AH144" s="131">
        <v>0</v>
      </c>
      <c r="AI144" s="131">
        <v>0</v>
      </c>
      <c r="AJ144" s="131">
        <v>0</v>
      </c>
      <c r="AK144" s="131">
        <v>0</v>
      </c>
    </row>
    <row r="145" spans="1:37" ht="15" thickBot="1" x14ac:dyDescent="0.35">
      <c r="B145" s="271" t="s">
        <v>223</v>
      </c>
      <c r="C145" s="272"/>
      <c r="D145" s="272"/>
      <c r="E145" s="273" t="s">
        <v>100</v>
      </c>
      <c r="F145" s="289">
        <f>SUM(F144:F144)</f>
        <v>0</v>
      </c>
      <c r="G145" s="275">
        <f t="shared" ref="G145:AK145" si="19">SUM(G144:G144)</f>
        <v>0</v>
      </c>
      <c r="H145" s="275">
        <f t="shared" si="19"/>
        <v>0</v>
      </c>
      <c r="I145" s="275">
        <f t="shared" si="19"/>
        <v>0</v>
      </c>
      <c r="J145" s="275">
        <f t="shared" si="19"/>
        <v>0</v>
      </c>
      <c r="K145" s="275">
        <f t="shared" si="19"/>
        <v>0</v>
      </c>
      <c r="L145" s="275">
        <f t="shared" si="19"/>
        <v>0</v>
      </c>
      <c r="M145" s="275">
        <f t="shared" si="19"/>
        <v>0</v>
      </c>
      <c r="N145" s="275">
        <f t="shared" si="19"/>
        <v>0</v>
      </c>
      <c r="O145" s="275">
        <f t="shared" si="19"/>
        <v>0</v>
      </c>
      <c r="P145" s="275">
        <f t="shared" si="19"/>
        <v>0</v>
      </c>
      <c r="Q145" s="275">
        <f t="shared" si="19"/>
        <v>0</v>
      </c>
      <c r="R145" s="275">
        <f t="shared" si="19"/>
        <v>0</v>
      </c>
      <c r="S145" s="275">
        <f t="shared" si="19"/>
        <v>0</v>
      </c>
      <c r="T145" s="275">
        <f t="shared" si="19"/>
        <v>0</v>
      </c>
      <c r="U145" s="275">
        <f t="shared" si="19"/>
        <v>0</v>
      </c>
      <c r="V145" s="275">
        <f t="shared" si="19"/>
        <v>0</v>
      </c>
      <c r="W145" s="275">
        <f t="shared" si="19"/>
        <v>0</v>
      </c>
      <c r="X145" s="275">
        <f t="shared" si="19"/>
        <v>0</v>
      </c>
      <c r="Y145" s="275">
        <f t="shared" si="19"/>
        <v>0</v>
      </c>
      <c r="Z145" s="275">
        <f t="shared" si="19"/>
        <v>0</v>
      </c>
      <c r="AA145" s="275">
        <f t="shared" si="19"/>
        <v>0</v>
      </c>
      <c r="AB145" s="275">
        <f t="shared" si="19"/>
        <v>0</v>
      </c>
      <c r="AC145" s="275">
        <f t="shared" si="19"/>
        <v>0</v>
      </c>
      <c r="AD145" s="275">
        <f t="shared" si="19"/>
        <v>0</v>
      </c>
      <c r="AE145" s="275">
        <f t="shared" si="19"/>
        <v>0</v>
      </c>
      <c r="AF145" s="275">
        <f t="shared" si="19"/>
        <v>0</v>
      </c>
      <c r="AG145" s="275">
        <f t="shared" si="19"/>
        <v>0</v>
      </c>
      <c r="AH145" s="275">
        <f t="shared" si="19"/>
        <v>0</v>
      </c>
      <c r="AI145" s="275">
        <f t="shared" si="19"/>
        <v>0</v>
      </c>
      <c r="AJ145" s="275">
        <f t="shared" si="19"/>
        <v>0</v>
      </c>
      <c r="AK145" s="275">
        <f t="shared" si="19"/>
        <v>0</v>
      </c>
    </row>
    <row r="146" spans="1:37" ht="14.4" customHeight="1" x14ac:dyDescent="0.3">
      <c r="A146" s="261"/>
      <c r="B146" s="268"/>
      <c r="C146" s="268"/>
      <c r="D146" s="315"/>
      <c r="E146" s="270"/>
      <c r="F146" s="270"/>
      <c r="G146" s="290"/>
      <c r="H146" s="290"/>
      <c r="I146" s="290"/>
      <c r="J146" s="290"/>
      <c r="K146" s="290"/>
      <c r="L146" s="290"/>
      <c r="M146" s="290"/>
      <c r="N146" s="290"/>
      <c r="O146" s="290"/>
      <c r="P146" s="290"/>
      <c r="Q146" s="290"/>
      <c r="R146" s="290"/>
      <c r="S146" s="290"/>
      <c r="T146" s="290"/>
      <c r="U146" s="290"/>
      <c r="V146" s="290"/>
      <c r="W146" s="290"/>
      <c r="X146" s="290"/>
      <c r="Y146" s="290"/>
      <c r="Z146" s="290"/>
      <c r="AA146" s="290"/>
      <c r="AB146" s="290"/>
      <c r="AC146" s="290"/>
      <c r="AD146" s="290"/>
      <c r="AE146" s="290"/>
      <c r="AF146" s="290"/>
      <c r="AG146" s="290"/>
      <c r="AH146" s="290"/>
      <c r="AI146" s="290"/>
      <c r="AJ146" s="290"/>
      <c r="AK146" s="290"/>
    </row>
    <row r="147" spans="1:37" ht="14.4" customHeight="1" x14ac:dyDescent="0.3">
      <c r="A147" s="261"/>
      <c r="B147" s="268"/>
      <c r="C147" s="268"/>
      <c r="D147" s="315"/>
      <c r="E147" s="270"/>
      <c r="F147" s="270"/>
      <c r="G147" s="290"/>
      <c r="H147" s="290"/>
      <c r="I147" s="290"/>
      <c r="J147" s="290"/>
      <c r="K147" s="290"/>
      <c r="L147" s="290"/>
      <c r="M147" s="290"/>
      <c r="N147" s="290"/>
      <c r="O147" s="290"/>
      <c r="P147" s="290"/>
      <c r="Q147" s="290"/>
      <c r="R147" s="290"/>
      <c r="S147" s="290"/>
      <c r="T147" s="290"/>
      <c r="U147" s="290"/>
      <c r="V147" s="290"/>
      <c r="W147" s="290"/>
      <c r="X147" s="290"/>
      <c r="Y147" s="290"/>
      <c r="Z147" s="290"/>
      <c r="AA147" s="290"/>
      <c r="AB147" s="290"/>
      <c r="AC147" s="290"/>
      <c r="AD147" s="290"/>
      <c r="AE147" s="290"/>
      <c r="AF147" s="290"/>
      <c r="AG147" s="290"/>
      <c r="AH147" s="290"/>
      <c r="AI147" s="290"/>
      <c r="AJ147" s="290"/>
      <c r="AK147" s="290"/>
    </row>
    <row r="148" spans="1:37" x14ac:dyDescent="0.3">
      <c r="A148" s="308">
        <v>12</v>
      </c>
      <c r="B148" s="361" t="s">
        <v>241</v>
      </c>
      <c r="C148" s="361"/>
      <c r="D148" s="309"/>
      <c r="E148" s="310"/>
      <c r="F148" s="311"/>
      <c r="G148" s="311"/>
      <c r="H148" s="311"/>
      <c r="I148" s="311"/>
      <c r="J148" s="311"/>
      <c r="K148" s="311"/>
      <c r="L148" s="311"/>
      <c r="M148" s="311"/>
      <c r="N148" s="311"/>
      <c r="O148" s="311"/>
      <c r="P148" s="311"/>
      <c r="Q148" s="311"/>
      <c r="R148" s="311"/>
      <c r="S148" s="311"/>
      <c r="T148" s="311"/>
      <c r="U148" s="311"/>
      <c r="V148" s="311"/>
      <c r="W148" s="311"/>
      <c r="X148" s="311"/>
      <c r="Y148" s="311"/>
      <c r="Z148" s="311"/>
      <c r="AA148" s="311"/>
      <c r="AB148" s="311"/>
      <c r="AC148" s="311"/>
      <c r="AD148" s="311"/>
      <c r="AE148" s="311"/>
      <c r="AF148" s="311"/>
      <c r="AG148" s="311"/>
      <c r="AH148" s="311"/>
      <c r="AI148" s="311"/>
      <c r="AJ148" s="311"/>
      <c r="AK148" s="311"/>
    </row>
    <row r="149" spans="1:37" ht="58.2" thickBot="1" x14ac:dyDescent="0.35">
      <c r="A149" s="312">
        <f>A148+0.01</f>
        <v>12.01</v>
      </c>
      <c r="B149" s="106" t="s">
        <v>116</v>
      </c>
      <c r="D149" s="313" t="s">
        <v>117</v>
      </c>
      <c r="E149" s="244" t="s">
        <v>100</v>
      </c>
      <c r="F149" s="316">
        <f t="shared" ref="F149" si="20">SUM(G149:AK149)</f>
        <v>0</v>
      </c>
      <c r="G149" s="131">
        <v>0</v>
      </c>
      <c r="H149" s="131">
        <v>0</v>
      </c>
      <c r="I149" s="131">
        <v>0</v>
      </c>
      <c r="J149" s="131">
        <v>0</v>
      </c>
      <c r="K149" s="131">
        <v>0</v>
      </c>
      <c r="L149" s="131">
        <v>0</v>
      </c>
      <c r="M149" s="131">
        <v>0</v>
      </c>
      <c r="N149" s="131">
        <v>0</v>
      </c>
      <c r="O149" s="131">
        <v>0</v>
      </c>
      <c r="P149" s="131">
        <v>0</v>
      </c>
      <c r="Q149" s="131">
        <v>0</v>
      </c>
      <c r="R149" s="131">
        <v>0</v>
      </c>
      <c r="S149" s="131">
        <v>0</v>
      </c>
      <c r="T149" s="131">
        <v>0</v>
      </c>
      <c r="U149" s="131">
        <v>0</v>
      </c>
      <c r="V149" s="131">
        <v>0</v>
      </c>
      <c r="W149" s="131">
        <v>0</v>
      </c>
      <c r="X149" s="131">
        <v>0</v>
      </c>
      <c r="Y149" s="131">
        <v>0</v>
      </c>
      <c r="Z149" s="131">
        <v>0</v>
      </c>
      <c r="AA149" s="131">
        <v>0</v>
      </c>
      <c r="AB149" s="131">
        <v>0</v>
      </c>
      <c r="AC149" s="131">
        <v>0</v>
      </c>
      <c r="AD149" s="131">
        <v>0</v>
      </c>
      <c r="AE149" s="131">
        <v>0</v>
      </c>
      <c r="AF149" s="131">
        <v>0</v>
      </c>
      <c r="AG149" s="131">
        <v>0</v>
      </c>
      <c r="AH149" s="131">
        <v>0</v>
      </c>
      <c r="AI149" s="131">
        <v>0</v>
      </c>
      <c r="AJ149" s="131">
        <v>0</v>
      </c>
      <c r="AK149" s="131">
        <v>0</v>
      </c>
    </row>
    <row r="150" spans="1:37" ht="15" thickBot="1" x14ac:dyDescent="0.35">
      <c r="B150" s="271" t="s">
        <v>224</v>
      </c>
      <c r="C150" s="272"/>
      <c r="D150" s="272"/>
      <c r="E150" s="273" t="s">
        <v>100</v>
      </c>
      <c r="F150" s="317">
        <f>SUM(F149:F149)</f>
        <v>0</v>
      </c>
      <c r="G150" s="318">
        <f t="shared" ref="G150:AI150" si="21">SUM(G149:G149)</f>
        <v>0</v>
      </c>
      <c r="H150" s="318">
        <f t="shared" si="21"/>
        <v>0</v>
      </c>
      <c r="I150" s="318">
        <f t="shared" si="21"/>
        <v>0</v>
      </c>
      <c r="J150" s="318">
        <f t="shared" si="21"/>
        <v>0</v>
      </c>
      <c r="K150" s="318">
        <f t="shared" si="21"/>
        <v>0</v>
      </c>
      <c r="L150" s="318">
        <f t="shared" si="21"/>
        <v>0</v>
      </c>
      <c r="M150" s="318">
        <f t="shared" si="21"/>
        <v>0</v>
      </c>
      <c r="N150" s="318">
        <f t="shared" si="21"/>
        <v>0</v>
      </c>
      <c r="O150" s="318">
        <f t="shared" si="21"/>
        <v>0</v>
      </c>
      <c r="P150" s="318">
        <f t="shared" si="21"/>
        <v>0</v>
      </c>
      <c r="Q150" s="318">
        <f t="shared" si="21"/>
        <v>0</v>
      </c>
      <c r="R150" s="318">
        <f t="shared" si="21"/>
        <v>0</v>
      </c>
      <c r="S150" s="318">
        <f t="shared" si="21"/>
        <v>0</v>
      </c>
      <c r="T150" s="318">
        <f t="shared" si="21"/>
        <v>0</v>
      </c>
      <c r="U150" s="318">
        <f t="shared" si="21"/>
        <v>0</v>
      </c>
      <c r="V150" s="318">
        <f t="shared" si="21"/>
        <v>0</v>
      </c>
      <c r="W150" s="318">
        <f t="shared" si="21"/>
        <v>0</v>
      </c>
      <c r="X150" s="318">
        <f t="shared" si="21"/>
        <v>0</v>
      </c>
      <c r="Y150" s="318">
        <f t="shared" si="21"/>
        <v>0</v>
      </c>
      <c r="Z150" s="318">
        <f t="shared" si="21"/>
        <v>0</v>
      </c>
      <c r="AA150" s="318">
        <f t="shared" si="21"/>
        <v>0</v>
      </c>
      <c r="AB150" s="318">
        <f t="shared" si="21"/>
        <v>0</v>
      </c>
      <c r="AC150" s="318">
        <f t="shared" si="21"/>
        <v>0</v>
      </c>
      <c r="AD150" s="318">
        <f t="shared" si="21"/>
        <v>0</v>
      </c>
      <c r="AE150" s="318">
        <f t="shared" si="21"/>
        <v>0</v>
      </c>
      <c r="AF150" s="318">
        <f t="shared" si="21"/>
        <v>0</v>
      </c>
      <c r="AG150" s="318">
        <f t="shared" si="21"/>
        <v>0</v>
      </c>
      <c r="AH150" s="318">
        <f t="shared" si="21"/>
        <v>0</v>
      </c>
      <c r="AI150" s="318">
        <f t="shared" si="21"/>
        <v>0</v>
      </c>
      <c r="AJ150" s="318">
        <f t="shared" ref="AJ150:AK150" si="22">SUM(AJ149:AJ149)</f>
        <v>0</v>
      </c>
      <c r="AK150" s="318">
        <f t="shared" si="22"/>
        <v>0</v>
      </c>
    </row>
    <row r="151" spans="1:37" ht="15" thickBot="1" x14ac:dyDescent="0.35"/>
    <row r="152" spans="1:37" ht="15" thickBot="1" x14ac:dyDescent="0.35">
      <c r="B152" s="271" t="s">
        <v>253</v>
      </c>
      <c r="C152" s="272"/>
      <c r="D152" s="272"/>
      <c r="E152" s="273" t="s">
        <v>100</v>
      </c>
      <c r="F152" s="304">
        <f>F150-F145</f>
        <v>0</v>
      </c>
      <c r="G152" s="319">
        <f>G150-G145</f>
        <v>0</v>
      </c>
      <c r="H152" s="319">
        <f>H150-H145</f>
        <v>0</v>
      </c>
      <c r="I152" s="319">
        <f t="shared" ref="I152:AK152" si="23">I150-I145</f>
        <v>0</v>
      </c>
      <c r="J152" s="319">
        <f t="shared" si="23"/>
        <v>0</v>
      </c>
      <c r="K152" s="319">
        <f t="shared" si="23"/>
        <v>0</v>
      </c>
      <c r="L152" s="319">
        <f t="shared" si="23"/>
        <v>0</v>
      </c>
      <c r="M152" s="319">
        <f t="shared" si="23"/>
        <v>0</v>
      </c>
      <c r="N152" s="319">
        <f t="shared" si="23"/>
        <v>0</v>
      </c>
      <c r="O152" s="319">
        <f t="shared" si="23"/>
        <v>0</v>
      </c>
      <c r="P152" s="319">
        <f t="shared" si="23"/>
        <v>0</v>
      </c>
      <c r="Q152" s="319">
        <f t="shared" si="23"/>
        <v>0</v>
      </c>
      <c r="R152" s="319">
        <f t="shared" si="23"/>
        <v>0</v>
      </c>
      <c r="S152" s="319">
        <f t="shared" si="23"/>
        <v>0</v>
      </c>
      <c r="T152" s="319">
        <f t="shared" si="23"/>
        <v>0</v>
      </c>
      <c r="U152" s="319">
        <f t="shared" si="23"/>
        <v>0</v>
      </c>
      <c r="V152" s="319">
        <f t="shared" si="23"/>
        <v>0</v>
      </c>
      <c r="W152" s="319">
        <f t="shared" si="23"/>
        <v>0</v>
      </c>
      <c r="X152" s="319">
        <f t="shared" si="23"/>
        <v>0</v>
      </c>
      <c r="Y152" s="319">
        <f t="shared" si="23"/>
        <v>0</v>
      </c>
      <c r="Z152" s="319">
        <f t="shared" si="23"/>
        <v>0</v>
      </c>
      <c r="AA152" s="319">
        <f t="shared" si="23"/>
        <v>0</v>
      </c>
      <c r="AB152" s="319">
        <f t="shared" si="23"/>
        <v>0</v>
      </c>
      <c r="AC152" s="319">
        <f t="shared" si="23"/>
        <v>0</v>
      </c>
      <c r="AD152" s="319">
        <f t="shared" si="23"/>
        <v>0</v>
      </c>
      <c r="AE152" s="319">
        <f t="shared" si="23"/>
        <v>0</v>
      </c>
      <c r="AF152" s="319">
        <f t="shared" si="23"/>
        <v>0</v>
      </c>
      <c r="AG152" s="319">
        <f t="shared" si="23"/>
        <v>0</v>
      </c>
      <c r="AH152" s="319">
        <f t="shared" si="23"/>
        <v>0</v>
      </c>
      <c r="AI152" s="319">
        <f t="shared" si="23"/>
        <v>0</v>
      </c>
      <c r="AJ152" s="319">
        <f t="shared" si="23"/>
        <v>0</v>
      </c>
      <c r="AK152" s="319">
        <f t="shared" si="23"/>
        <v>0</v>
      </c>
    </row>
  </sheetData>
  <sheetProtection algorithmName="SHA-512" hashValue="ZZLw946QZFx4t4Y6Sbg5peHvCCsgCWi/pH8NgjFp7VtywvVrW0kVPPlYfYHi3pTmFlSj9mwTInsNCYui8dtnyw==" saltValue="LSGtxl7sBfpp6Hj79JA7ew==" spinCount="100000" sheet="1" objects="1" scenarios="1" formatCells="0" formatColumns="0" formatRows="0"/>
  <mergeCells count="7">
    <mergeCell ref="A4:D4"/>
    <mergeCell ref="B32:C32"/>
    <mergeCell ref="B94:C94"/>
    <mergeCell ref="B148:C148"/>
    <mergeCell ref="B8:C8"/>
    <mergeCell ref="B60:C60"/>
    <mergeCell ref="B143:C143"/>
  </mergeCells>
  <conditionalFormatting sqref="G9:AK28">
    <cfRule type="expression" dxfId="19" priority="6">
      <formula>G$2&gt;analysis_period</formula>
    </cfRule>
  </conditionalFormatting>
  <conditionalFormatting sqref="G33:AK52">
    <cfRule type="expression" dxfId="18" priority="5">
      <formula>G$2&gt;analysis_period</formula>
    </cfRule>
  </conditionalFormatting>
  <conditionalFormatting sqref="G61:AK90">
    <cfRule type="expression" dxfId="17" priority="4">
      <formula>G$2&gt;analysis_period</formula>
    </cfRule>
  </conditionalFormatting>
  <conditionalFormatting sqref="G95:AK124">
    <cfRule type="expression" dxfId="16" priority="3">
      <formula>G$2&gt;analysis_period</formula>
    </cfRule>
  </conditionalFormatting>
  <conditionalFormatting sqref="G144:AK144">
    <cfRule type="expression" dxfId="15" priority="2">
      <formula>G$2&gt;analysis_period</formula>
    </cfRule>
  </conditionalFormatting>
  <conditionalFormatting sqref="G149:AK149">
    <cfRule type="expression" dxfId="14" priority="1">
      <formula>G$2&gt;analysis_period</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92F6-E63A-4463-8CAC-F3E34AF6F26B}">
  <sheetPr>
    <tabColor rgb="FFD97511"/>
  </sheetPr>
  <dimension ref="A1:BM131"/>
  <sheetViews>
    <sheetView topLeftCell="B4" workbookViewId="0">
      <selection activeCell="E6" sqref="E6"/>
    </sheetView>
  </sheetViews>
  <sheetFormatPr defaultColWidth="9.109375" defaultRowHeight="14.4" x14ac:dyDescent="0.3"/>
  <cols>
    <col min="1" max="1" width="9.109375" style="138" hidden="1" customWidth="1"/>
    <col min="2" max="2" width="9.109375" style="120"/>
    <col min="3" max="3" width="11.33203125" style="120" customWidth="1"/>
    <col min="4" max="4" width="46.6640625" style="120" bestFit="1" customWidth="1"/>
    <col min="5" max="5" width="62.5546875" style="99" bestFit="1" customWidth="1"/>
    <col min="6" max="6" width="9.33203125" style="138" customWidth="1"/>
    <col min="7" max="7" width="9.109375" style="244" bestFit="1"/>
    <col min="8" max="8" width="17.6640625" style="244" customWidth="1"/>
    <col min="9" max="9" width="14.6640625" style="244" bestFit="1" customWidth="1"/>
    <col min="10" max="10" width="13.6640625" style="244" bestFit="1" customWidth="1"/>
    <col min="11" max="11" width="14.109375" style="244" bestFit="1" customWidth="1"/>
    <col min="12" max="12" width="14.6640625" style="244" bestFit="1" customWidth="1"/>
    <col min="13" max="13" width="13.44140625" style="244" bestFit="1" customWidth="1"/>
    <col min="14" max="14" width="14.109375" style="244" bestFit="1" customWidth="1"/>
    <col min="15" max="15" width="13.6640625" style="244" bestFit="1" customWidth="1"/>
    <col min="16" max="17" width="14.109375" style="244" bestFit="1" customWidth="1"/>
    <col min="18" max="18" width="13.6640625" style="244" bestFit="1" customWidth="1"/>
    <col min="19" max="21" width="14.6640625" style="244" bestFit="1" customWidth="1"/>
    <col min="22" max="22" width="13.6640625" style="244" bestFit="1" customWidth="1"/>
    <col min="23" max="23" width="13.88671875" style="244" bestFit="1" customWidth="1"/>
    <col min="24" max="25" width="13.6640625" style="244" bestFit="1" customWidth="1"/>
    <col min="26" max="30" width="13.88671875" style="244" bestFit="1" customWidth="1"/>
    <col min="31" max="31" width="14.6640625" style="244" bestFit="1" customWidth="1"/>
    <col min="32" max="32" width="14.109375" style="244" bestFit="1" customWidth="1"/>
    <col min="33" max="33" width="13.44140625" style="244" bestFit="1" customWidth="1"/>
    <col min="34" max="35" width="13.88671875" style="244" bestFit="1" customWidth="1"/>
    <col min="36" max="39" width="14.109375" style="244" bestFit="1" customWidth="1"/>
    <col min="40" max="16384" width="9.109375" style="138"/>
  </cols>
  <sheetData>
    <row r="1" spans="1:65" s="320" customFormat="1" ht="23.4" x14ac:dyDescent="0.3">
      <c r="B1" s="321" t="s">
        <v>129</v>
      </c>
      <c r="C1" s="322"/>
      <c r="D1" s="322"/>
      <c r="E1" s="323" t="s">
        <v>19</v>
      </c>
      <c r="F1" s="322"/>
      <c r="G1" s="322"/>
      <c r="H1" s="238" t="s">
        <v>99</v>
      </c>
      <c r="I1" s="188" t="s">
        <v>20</v>
      </c>
      <c r="J1" s="188" t="s">
        <v>21</v>
      </c>
      <c r="K1" s="188" t="s">
        <v>22</v>
      </c>
      <c r="L1" s="188" t="s">
        <v>23</v>
      </c>
      <c r="M1" s="188" t="s">
        <v>24</v>
      </c>
      <c r="N1" s="188" t="s">
        <v>25</v>
      </c>
      <c r="O1" s="188" t="s">
        <v>26</v>
      </c>
      <c r="P1" s="188" t="s">
        <v>27</v>
      </c>
      <c r="Q1" s="188" t="s">
        <v>28</v>
      </c>
      <c r="R1" s="188" t="s">
        <v>29</v>
      </c>
      <c r="S1" s="188" t="s">
        <v>30</v>
      </c>
      <c r="T1" s="188" t="s">
        <v>31</v>
      </c>
      <c r="U1" s="188" t="s">
        <v>32</v>
      </c>
      <c r="V1" s="188" t="s">
        <v>33</v>
      </c>
      <c r="W1" s="188" t="s">
        <v>34</v>
      </c>
      <c r="X1" s="188" t="s">
        <v>35</v>
      </c>
      <c r="Y1" s="188" t="s">
        <v>36</v>
      </c>
      <c r="Z1" s="188" t="s">
        <v>37</v>
      </c>
      <c r="AA1" s="188" t="s">
        <v>38</v>
      </c>
      <c r="AB1" s="188" t="s">
        <v>39</v>
      </c>
      <c r="AC1" s="188" t="s">
        <v>40</v>
      </c>
      <c r="AD1" s="188" t="s">
        <v>41</v>
      </c>
      <c r="AE1" s="188" t="s">
        <v>42</v>
      </c>
      <c r="AF1" s="188" t="s">
        <v>43</v>
      </c>
      <c r="AG1" s="188" t="s">
        <v>44</v>
      </c>
      <c r="AH1" s="188" t="s">
        <v>45</v>
      </c>
      <c r="AI1" s="188" t="s">
        <v>46</v>
      </c>
      <c r="AJ1" s="188" t="s">
        <v>47</v>
      </c>
      <c r="AK1" s="188" t="s">
        <v>48</v>
      </c>
      <c r="AL1" s="188" t="s">
        <v>49</v>
      </c>
      <c r="AM1" s="188" t="s">
        <v>84</v>
      </c>
      <c r="AN1" s="324"/>
      <c r="AO1" s="324"/>
      <c r="AP1" s="324"/>
      <c r="AQ1" s="324"/>
      <c r="AR1" s="324"/>
      <c r="AS1" s="324"/>
      <c r="AT1" s="324"/>
      <c r="AU1" s="324"/>
      <c r="AV1" s="324"/>
      <c r="AW1" s="324"/>
      <c r="AX1" s="324"/>
      <c r="AY1" s="324"/>
      <c r="AZ1" s="324"/>
      <c r="BA1" s="324"/>
      <c r="BB1" s="324"/>
      <c r="BC1" s="324"/>
      <c r="BD1" s="324"/>
      <c r="BE1" s="324"/>
      <c r="BF1" s="324"/>
      <c r="BG1" s="324"/>
      <c r="BH1" s="324"/>
      <c r="BI1" s="324"/>
      <c r="BJ1" s="324"/>
      <c r="BK1" s="324"/>
      <c r="BL1" s="324"/>
      <c r="BM1" s="324"/>
    </row>
    <row r="2" spans="1:65" ht="16.2" thickBot="1" x14ac:dyDescent="0.35">
      <c r="B2" s="325"/>
      <c r="C2" s="326"/>
      <c r="D2" s="326"/>
      <c r="E2" s="327"/>
      <c r="F2" s="328"/>
      <c r="G2" s="242"/>
      <c r="H2" s="243"/>
      <c r="I2" s="244">
        <v>0</v>
      </c>
      <c r="J2" s="244">
        <v>1</v>
      </c>
      <c r="K2" s="244">
        <v>2</v>
      </c>
      <c r="L2" s="244">
        <v>3</v>
      </c>
      <c r="M2" s="244">
        <v>4</v>
      </c>
      <c r="N2" s="244">
        <v>5</v>
      </c>
      <c r="O2" s="244">
        <v>6</v>
      </c>
      <c r="P2" s="244">
        <v>7</v>
      </c>
      <c r="Q2" s="244">
        <v>8</v>
      </c>
      <c r="R2" s="244">
        <v>9</v>
      </c>
      <c r="S2" s="244">
        <v>10</v>
      </c>
      <c r="T2" s="244">
        <v>11</v>
      </c>
      <c r="U2" s="244">
        <v>12</v>
      </c>
      <c r="V2" s="244">
        <v>13</v>
      </c>
      <c r="W2" s="244">
        <v>14</v>
      </c>
      <c r="X2" s="244">
        <v>15</v>
      </c>
      <c r="Y2" s="244">
        <v>16</v>
      </c>
      <c r="Z2" s="244">
        <v>17</v>
      </c>
      <c r="AA2" s="244">
        <v>18</v>
      </c>
      <c r="AB2" s="244">
        <v>19</v>
      </c>
      <c r="AC2" s="244">
        <v>20</v>
      </c>
      <c r="AD2" s="244">
        <v>21</v>
      </c>
      <c r="AE2" s="244">
        <v>22</v>
      </c>
      <c r="AF2" s="244">
        <v>23</v>
      </c>
      <c r="AG2" s="244">
        <v>24</v>
      </c>
      <c r="AH2" s="244">
        <v>25</v>
      </c>
      <c r="AI2" s="244">
        <v>26</v>
      </c>
      <c r="AJ2" s="244">
        <v>27</v>
      </c>
      <c r="AK2" s="244">
        <v>28</v>
      </c>
      <c r="AL2" s="244">
        <v>29</v>
      </c>
      <c r="AM2" s="244">
        <v>30</v>
      </c>
      <c r="AN2" s="329"/>
      <c r="AO2" s="329"/>
      <c r="AP2" s="329"/>
      <c r="AQ2" s="329"/>
      <c r="AR2" s="329"/>
      <c r="AS2" s="329"/>
      <c r="AT2" s="329"/>
      <c r="AU2" s="329"/>
      <c r="AV2" s="329"/>
      <c r="AW2" s="329"/>
      <c r="AX2" s="329"/>
      <c r="AY2" s="329"/>
      <c r="AZ2" s="329"/>
      <c r="BA2" s="329"/>
      <c r="BB2" s="329"/>
      <c r="BC2" s="329"/>
      <c r="BD2" s="329"/>
      <c r="BE2" s="329"/>
      <c r="BF2" s="329"/>
      <c r="BG2" s="329"/>
      <c r="BH2" s="329"/>
      <c r="BI2" s="329"/>
      <c r="BJ2" s="329"/>
      <c r="BK2" s="329"/>
      <c r="BL2" s="329"/>
      <c r="BM2" s="329"/>
    </row>
    <row r="3" spans="1:65" ht="24" thickBot="1" x14ac:dyDescent="0.35">
      <c r="B3" s="249" t="s">
        <v>215</v>
      </c>
      <c r="C3" s="330"/>
      <c r="D3" s="330"/>
      <c r="E3" s="331"/>
      <c r="F3" s="307"/>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3"/>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row>
    <row r="4" spans="1:65" s="189" customFormat="1" ht="14.4" customHeight="1" x14ac:dyDescent="0.3">
      <c r="B4" s="183"/>
      <c r="C4" s="184"/>
      <c r="D4" s="184"/>
      <c r="E4" s="185"/>
      <c r="F4" s="186"/>
      <c r="G4" s="188"/>
      <c r="H4" s="188"/>
      <c r="I4" s="188" t="s">
        <v>20</v>
      </c>
      <c r="J4" s="188" t="s">
        <v>21</v>
      </c>
      <c r="K4" s="188" t="s">
        <v>22</v>
      </c>
      <c r="L4" s="188" t="s">
        <v>23</v>
      </c>
      <c r="M4" s="188" t="s">
        <v>24</v>
      </c>
      <c r="N4" s="188" t="s">
        <v>25</v>
      </c>
      <c r="O4" s="188" t="s">
        <v>26</v>
      </c>
      <c r="P4" s="188" t="s">
        <v>27</v>
      </c>
      <c r="Q4" s="188" t="s">
        <v>28</v>
      </c>
      <c r="R4" s="188" t="s">
        <v>29</v>
      </c>
      <c r="S4" s="188" t="s">
        <v>30</v>
      </c>
      <c r="T4" s="188" t="s">
        <v>31</v>
      </c>
      <c r="U4" s="188" t="s">
        <v>32</v>
      </c>
      <c r="V4" s="188" t="s">
        <v>33</v>
      </c>
      <c r="W4" s="188" t="s">
        <v>34</v>
      </c>
      <c r="X4" s="188" t="s">
        <v>35</v>
      </c>
      <c r="Y4" s="188" t="s">
        <v>36</v>
      </c>
      <c r="Z4" s="188" t="s">
        <v>37</v>
      </c>
      <c r="AA4" s="188" t="s">
        <v>38</v>
      </c>
      <c r="AB4" s="188" t="s">
        <v>39</v>
      </c>
      <c r="AC4" s="188" t="s">
        <v>40</v>
      </c>
      <c r="AD4" s="188" t="s">
        <v>41</v>
      </c>
      <c r="AE4" s="188" t="s">
        <v>42</v>
      </c>
      <c r="AF4" s="188" t="s">
        <v>43</v>
      </c>
      <c r="AG4" s="188" t="s">
        <v>44</v>
      </c>
      <c r="AH4" s="188" t="s">
        <v>45</v>
      </c>
      <c r="AI4" s="188" t="s">
        <v>46</v>
      </c>
      <c r="AJ4" s="188" t="s">
        <v>47</v>
      </c>
      <c r="AK4" s="188" t="s">
        <v>48</v>
      </c>
      <c r="AL4" s="188" t="s">
        <v>49</v>
      </c>
      <c r="AM4" s="188" t="s">
        <v>84</v>
      </c>
    </row>
    <row r="5" spans="1:65" s="239" customFormat="1" ht="13.8" x14ac:dyDescent="0.3">
      <c r="B5" s="296">
        <v>13</v>
      </c>
      <c r="C5" s="297" t="s">
        <v>168</v>
      </c>
      <c r="D5" s="297"/>
      <c r="E5" s="298"/>
      <c r="F5" s="299" t="s">
        <v>130</v>
      </c>
      <c r="G5" s="256"/>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row>
    <row r="6" spans="1:65" x14ac:dyDescent="0.3">
      <c r="A6" s="138">
        <v>0</v>
      </c>
      <c r="B6" s="312">
        <f>B5+0.01</f>
        <v>13.01</v>
      </c>
      <c r="C6" s="120" t="s">
        <v>70</v>
      </c>
      <c r="D6" s="99" t="str">
        <f>'Sheet 1_Assumptions'!C32</f>
        <v>Compost (premium quality) – AS 4454-2012 certified</v>
      </c>
      <c r="E6" s="76" t="s">
        <v>55</v>
      </c>
      <c r="F6" s="86">
        <f>'Sheet 1_Assumptions'!D32</f>
        <v>0</v>
      </c>
      <c r="G6" s="244" t="s">
        <v>100</v>
      </c>
      <c r="H6" s="333">
        <f t="shared" ref="H6:H25" ca="1" si="0">SUM(OFFSET($I6,0,0,1,analysis_period+1))</f>
        <v>0</v>
      </c>
      <c r="I6" s="133">
        <f ca="1">IFERROR('Sheet 1_Assumptions'!D32*(OFFSET('Sheet 2_Inputs &amp; Outputs'!H$64,$A6,0)+OFFSET('Sheet 2_Inputs &amp; Outputs'!H$86,$A6,0)+OFFSET('Sheet 2_Inputs &amp; Outputs'!H$108,$A6,0)),"Blank")</f>
        <v>0</v>
      </c>
      <c r="J6" s="133">
        <f ca="1">IFERROR('Sheet 1_Assumptions'!E32*(OFFSET('Sheet 2_Inputs &amp; Outputs'!I$64,$A6,0)+OFFSET('Sheet 2_Inputs &amp; Outputs'!I$86,$A6,0)+OFFSET('Sheet 2_Inputs &amp; Outputs'!I$108,$A6,0)),"Blank")</f>
        <v>0</v>
      </c>
      <c r="K6" s="133">
        <f ca="1">IFERROR('Sheet 1_Assumptions'!F32*(OFFSET('Sheet 2_Inputs &amp; Outputs'!J$64,$A6,0)+OFFSET('Sheet 2_Inputs &amp; Outputs'!J$86,$A6,0)+OFFSET('Sheet 2_Inputs &amp; Outputs'!J$108,$A6,0)),"Blank")</f>
        <v>0</v>
      </c>
      <c r="L6" s="133">
        <f ca="1">IFERROR('Sheet 1_Assumptions'!G32*(OFFSET('Sheet 2_Inputs &amp; Outputs'!K$64,$A6,0)+OFFSET('Sheet 2_Inputs &amp; Outputs'!K$86,$A6,0)+OFFSET('Sheet 2_Inputs &amp; Outputs'!K$108,$A6,0)),"Blank")</f>
        <v>0</v>
      </c>
      <c r="M6" s="133">
        <f ca="1">IFERROR('Sheet 1_Assumptions'!H32*(OFFSET('Sheet 2_Inputs &amp; Outputs'!L$64,$A6,0)+OFFSET('Sheet 2_Inputs &amp; Outputs'!L$86,$A6,0)+OFFSET('Sheet 2_Inputs &amp; Outputs'!L$108,$A6,0)),"Blank")</f>
        <v>0</v>
      </c>
      <c r="N6" s="133">
        <f ca="1">IFERROR('Sheet 1_Assumptions'!I32*(OFFSET('Sheet 2_Inputs &amp; Outputs'!M$64,$A6,0)+OFFSET('Sheet 2_Inputs &amp; Outputs'!M$86,$A6,0)+OFFSET('Sheet 2_Inputs &amp; Outputs'!M$108,$A6,0)),"Blank")</f>
        <v>0</v>
      </c>
      <c r="O6" s="133">
        <f ca="1">IFERROR('Sheet 1_Assumptions'!J32*(OFFSET('Sheet 2_Inputs &amp; Outputs'!N$64,$A6,0)+OFFSET('Sheet 2_Inputs &amp; Outputs'!N$86,$A6,0)+OFFSET('Sheet 2_Inputs &amp; Outputs'!N$108,$A6,0)),"Blank")</f>
        <v>0</v>
      </c>
      <c r="P6" s="133">
        <f ca="1">IFERROR('Sheet 1_Assumptions'!K32*(OFFSET('Sheet 2_Inputs &amp; Outputs'!O$64,$A6,0)+OFFSET('Sheet 2_Inputs &amp; Outputs'!O$86,$A6,0)+OFFSET('Sheet 2_Inputs &amp; Outputs'!O$108,$A6,0)),"Blank")</f>
        <v>0</v>
      </c>
      <c r="Q6" s="133">
        <f ca="1">IFERROR('Sheet 1_Assumptions'!L32*(OFFSET('Sheet 2_Inputs &amp; Outputs'!P$64,$A6,0)+OFFSET('Sheet 2_Inputs &amp; Outputs'!P$86,$A6,0)+OFFSET('Sheet 2_Inputs &amp; Outputs'!P$108,$A6,0)),"Blank")</f>
        <v>0</v>
      </c>
      <c r="R6" s="133">
        <f ca="1">IFERROR('Sheet 1_Assumptions'!M32*(OFFSET('Sheet 2_Inputs &amp; Outputs'!Q$64,$A6,0)+OFFSET('Sheet 2_Inputs &amp; Outputs'!Q$86,$A6,0)+OFFSET('Sheet 2_Inputs &amp; Outputs'!Q$108,$A6,0)),"Blank")</f>
        <v>0</v>
      </c>
      <c r="S6" s="133">
        <f ca="1">IFERROR('Sheet 1_Assumptions'!N32*(OFFSET('Sheet 2_Inputs &amp; Outputs'!R$64,$A6,0)+OFFSET('Sheet 2_Inputs &amp; Outputs'!R$86,$A6,0)+OFFSET('Sheet 2_Inputs &amp; Outputs'!R$108,$A6,0)),"Blank")</f>
        <v>0</v>
      </c>
      <c r="T6" s="133">
        <f ca="1">IFERROR('Sheet 1_Assumptions'!O32*(OFFSET('Sheet 2_Inputs &amp; Outputs'!S$64,$A6,0)+OFFSET('Sheet 2_Inputs &amp; Outputs'!S$86,$A6,0)+OFFSET('Sheet 2_Inputs &amp; Outputs'!S$108,$A6,0)),"Blank")</f>
        <v>0</v>
      </c>
      <c r="U6" s="133">
        <f ca="1">IFERROR('Sheet 1_Assumptions'!P32*(OFFSET('Sheet 2_Inputs &amp; Outputs'!T$64,$A6,0)+OFFSET('Sheet 2_Inputs &amp; Outputs'!T$86,$A6,0)+OFFSET('Sheet 2_Inputs &amp; Outputs'!T$108,$A6,0)),"Blank")</f>
        <v>0</v>
      </c>
      <c r="V6" s="133">
        <f ca="1">IFERROR('Sheet 1_Assumptions'!Q32*(OFFSET('Sheet 2_Inputs &amp; Outputs'!U$64,$A6,0)+OFFSET('Sheet 2_Inputs &amp; Outputs'!U$86,$A6,0)+OFFSET('Sheet 2_Inputs &amp; Outputs'!U$108,$A6,0)),"Blank")</f>
        <v>0</v>
      </c>
      <c r="W6" s="133">
        <f ca="1">IFERROR('Sheet 1_Assumptions'!R32*(OFFSET('Sheet 2_Inputs &amp; Outputs'!V$64,$A6,0)+OFFSET('Sheet 2_Inputs &amp; Outputs'!V$86,$A6,0)+OFFSET('Sheet 2_Inputs &amp; Outputs'!V$108,$A6,0)),"Blank")</f>
        <v>0</v>
      </c>
      <c r="X6" s="133">
        <f ca="1">IFERROR('Sheet 1_Assumptions'!S32*(OFFSET('Sheet 2_Inputs &amp; Outputs'!W$64,$A6,0)+OFFSET('Sheet 2_Inputs &amp; Outputs'!W$86,$A6,0)+OFFSET('Sheet 2_Inputs &amp; Outputs'!W$108,$A6,0)),"Blank")</f>
        <v>0</v>
      </c>
      <c r="Y6" s="133">
        <f ca="1">IFERROR('Sheet 1_Assumptions'!T32*(OFFSET('Sheet 2_Inputs &amp; Outputs'!X$64,$A6,0)+OFFSET('Sheet 2_Inputs &amp; Outputs'!X$86,$A6,0)+OFFSET('Sheet 2_Inputs &amp; Outputs'!X$108,$A6,0)),"Blank")</f>
        <v>0</v>
      </c>
      <c r="Z6" s="133">
        <f ca="1">IFERROR('Sheet 1_Assumptions'!U32*(OFFSET('Sheet 2_Inputs &amp; Outputs'!Y$64,$A6,0)+OFFSET('Sheet 2_Inputs &amp; Outputs'!Y$86,$A6,0)+OFFSET('Sheet 2_Inputs &amp; Outputs'!Y$108,$A6,0)),"Blank")</f>
        <v>0</v>
      </c>
      <c r="AA6" s="133">
        <f ca="1">IFERROR('Sheet 1_Assumptions'!V32*(OFFSET('Sheet 2_Inputs &amp; Outputs'!Z$64,$A6,0)+OFFSET('Sheet 2_Inputs &amp; Outputs'!Z$86,$A6,0)+OFFSET('Sheet 2_Inputs &amp; Outputs'!Z$108,$A6,0)),"Blank")</f>
        <v>0</v>
      </c>
      <c r="AB6" s="133">
        <f ca="1">IFERROR('Sheet 1_Assumptions'!W32*(OFFSET('Sheet 2_Inputs &amp; Outputs'!AA$64,$A6,0)+OFFSET('Sheet 2_Inputs &amp; Outputs'!AA$86,$A6,0)+OFFSET('Sheet 2_Inputs &amp; Outputs'!AA$108,$A6,0)),"Blank")</f>
        <v>0</v>
      </c>
      <c r="AC6" s="133">
        <f ca="1">IFERROR('Sheet 1_Assumptions'!X32*(OFFSET('Sheet 2_Inputs &amp; Outputs'!AB$64,$A6,0)+OFFSET('Sheet 2_Inputs &amp; Outputs'!AB$86,$A6,0)+OFFSET('Sheet 2_Inputs &amp; Outputs'!AB$108,$A6,0)),"Blank")</f>
        <v>0</v>
      </c>
      <c r="AD6" s="133">
        <f ca="1">IFERROR('Sheet 1_Assumptions'!Y32*(OFFSET('Sheet 2_Inputs &amp; Outputs'!AC$64,$A6,0)+OFFSET('Sheet 2_Inputs &amp; Outputs'!AC$86,$A6,0)+OFFSET('Sheet 2_Inputs &amp; Outputs'!AC$108,$A6,0)),"Blank")</f>
        <v>0</v>
      </c>
      <c r="AE6" s="133">
        <f ca="1">IFERROR('Sheet 1_Assumptions'!Z32*(OFFSET('Sheet 2_Inputs &amp; Outputs'!AD$64,$A6,0)+OFFSET('Sheet 2_Inputs &amp; Outputs'!AD$86,$A6,0)+OFFSET('Sheet 2_Inputs &amp; Outputs'!AD$108,$A6,0)),"Blank")</f>
        <v>0</v>
      </c>
      <c r="AF6" s="133">
        <f ca="1">IFERROR('Sheet 1_Assumptions'!AA32*(OFFSET('Sheet 2_Inputs &amp; Outputs'!AE$64,$A6,0)+OFFSET('Sheet 2_Inputs &amp; Outputs'!AE$86,$A6,0)+OFFSET('Sheet 2_Inputs &amp; Outputs'!AE$108,$A6,0)),"Blank")</f>
        <v>0</v>
      </c>
      <c r="AG6" s="133">
        <f ca="1">IFERROR('Sheet 1_Assumptions'!AB32*(OFFSET('Sheet 2_Inputs &amp; Outputs'!AF$64,$A6,0)+OFFSET('Sheet 2_Inputs &amp; Outputs'!AF$86,$A6,0)+OFFSET('Sheet 2_Inputs &amp; Outputs'!AF$108,$A6,0)),"Blank")</f>
        <v>0</v>
      </c>
      <c r="AH6" s="133">
        <f ca="1">IFERROR('Sheet 1_Assumptions'!AC32*(OFFSET('Sheet 2_Inputs &amp; Outputs'!AG$64,$A6,0)+OFFSET('Sheet 2_Inputs &amp; Outputs'!AG$86,$A6,0)+OFFSET('Sheet 2_Inputs &amp; Outputs'!AG$108,$A6,0)),"Blank")</f>
        <v>0</v>
      </c>
      <c r="AI6" s="133">
        <f ca="1">IFERROR('Sheet 1_Assumptions'!AD32*(OFFSET('Sheet 2_Inputs &amp; Outputs'!AH$64,$A6,0)+OFFSET('Sheet 2_Inputs &amp; Outputs'!AH$86,$A6,0)+OFFSET('Sheet 2_Inputs &amp; Outputs'!AH$108,$A6,0)),"Blank")</f>
        <v>0</v>
      </c>
      <c r="AJ6" s="133">
        <f ca="1">IFERROR('Sheet 1_Assumptions'!AE32*(OFFSET('Sheet 2_Inputs &amp; Outputs'!AI$64,$A6,0)+OFFSET('Sheet 2_Inputs &amp; Outputs'!AI$86,$A6,0)+OFFSET('Sheet 2_Inputs &amp; Outputs'!AI$108,$A6,0)),"Blank")</f>
        <v>0</v>
      </c>
      <c r="AK6" s="133">
        <f ca="1">IFERROR('Sheet 1_Assumptions'!AF32*(OFFSET('Sheet 2_Inputs &amp; Outputs'!AJ$64,$A6,0)+OFFSET('Sheet 2_Inputs &amp; Outputs'!AJ$86,$A6,0)+OFFSET('Sheet 2_Inputs &amp; Outputs'!AJ$108,$A6,0)),"Blank")</f>
        <v>0</v>
      </c>
      <c r="AL6" s="133">
        <f ca="1">IFERROR('Sheet 1_Assumptions'!AG32*(OFFSET('Sheet 2_Inputs &amp; Outputs'!AK$64,$A6,0)+OFFSET('Sheet 2_Inputs &amp; Outputs'!AK$86,$A6,0)+OFFSET('Sheet 2_Inputs &amp; Outputs'!AK$108,$A6,0)),"Blank")</f>
        <v>0</v>
      </c>
      <c r="AM6" s="133">
        <f ca="1">IFERROR('Sheet 1_Assumptions'!AH32*(OFFSET('Sheet 2_Inputs &amp; Outputs'!AL$64,$A6,0)+OFFSET('Sheet 2_Inputs &amp; Outputs'!AL$86,$A6,0)+OFFSET('Sheet 2_Inputs &amp; Outputs'!AL$108,$A6,0)),"Blank")</f>
        <v>0</v>
      </c>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row>
    <row r="7" spans="1:65" x14ac:dyDescent="0.3">
      <c r="A7" s="138">
        <v>1</v>
      </c>
      <c r="B7" s="312">
        <f t="shared" ref="B7:B25" si="1">B6+0.01</f>
        <v>13.02</v>
      </c>
      <c r="C7" s="120" t="s">
        <v>71</v>
      </c>
      <c r="D7" s="99" t="str">
        <f>'Sheet 1_Assumptions'!C33</f>
        <v>Compost (medium quality) – AS 4454-2012 certified</v>
      </c>
      <c r="E7" s="77" t="s">
        <v>131</v>
      </c>
      <c r="F7" s="86">
        <f>'Sheet 1_Assumptions'!D33</f>
        <v>0</v>
      </c>
      <c r="G7" s="244" t="s">
        <v>100</v>
      </c>
      <c r="H7" s="333">
        <f t="shared" ca="1" si="0"/>
        <v>0</v>
      </c>
      <c r="I7" s="133">
        <f ca="1">IFERROR('Sheet 1_Assumptions'!D33*(OFFSET('Sheet 2_Inputs &amp; Outputs'!H$64,$A7,0)+OFFSET('Sheet 2_Inputs &amp; Outputs'!H$86,$A7,0)+OFFSET('Sheet 2_Inputs &amp; Outputs'!H$108,$A7,0)),"Blank")</f>
        <v>0</v>
      </c>
      <c r="J7" s="133">
        <f ca="1">IFERROR('Sheet 1_Assumptions'!E33*(OFFSET('Sheet 2_Inputs &amp; Outputs'!I$64,$A7,0)+OFFSET('Sheet 2_Inputs &amp; Outputs'!I$86,$A7,0)+OFFSET('Sheet 2_Inputs &amp; Outputs'!I$108,$A7,0)),"Blank")</f>
        <v>0</v>
      </c>
      <c r="K7" s="133">
        <f ca="1">IFERROR('Sheet 1_Assumptions'!F33*(OFFSET('Sheet 2_Inputs &amp; Outputs'!J$64,$A7,0)+OFFSET('Sheet 2_Inputs &amp; Outputs'!J$86,$A7,0)+OFFSET('Sheet 2_Inputs &amp; Outputs'!J$108,$A7,0)),"Blank")</f>
        <v>0</v>
      </c>
      <c r="L7" s="133">
        <f ca="1">IFERROR('Sheet 1_Assumptions'!G33*(OFFSET('Sheet 2_Inputs &amp; Outputs'!K$64,$A7,0)+OFFSET('Sheet 2_Inputs &amp; Outputs'!K$86,$A7,0)+OFFSET('Sheet 2_Inputs &amp; Outputs'!K$108,$A7,0)),"Blank")</f>
        <v>0</v>
      </c>
      <c r="M7" s="133">
        <f ca="1">IFERROR('Sheet 1_Assumptions'!H33*(OFFSET('Sheet 2_Inputs &amp; Outputs'!L$64,$A7,0)+OFFSET('Sheet 2_Inputs &amp; Outputs'!L$86,$A7,0)+OFFSET('Sheet 2_Inputs &amp; Outputs'!L$108,$A7,0)),"Blank")</f>
        <v>0</v>
      </c>
      <c r="N7" s="133">
        <f ca="1">IFERROR('Sheet 1_Assumptions'!I33*(OFFSET('Sheet 2_Inputs &amp; Outputs'!M$64,$A7,0)+OFFSET('Sheet 2_Inputs &amp; Outputs'!M$86,$A7,0)+OFFSET('Sheet 2_Inputs &amp; Outputs'!M$108,$A7,0)),"Blank")</f>
        <v>0</v>
      </c>
      <c r="O7" s="133">
        <f ca="1">IFERROR('Sheet 1_Assumptions'!J33*(OFFSET('Sheet 2_Inputs &amp; Outputs'!N$64,$A7,0)+OFFSET('Sheet 2_Inputs &amp; Outputs'!N$86,$A7,0)+OFFSET('Sheet 2_Inputs &amp; Outputs'!N$108,$A7,0)),"Blank")</f>
        <v>0</v>
      </c>
      <c r="P7" s="133">
        <f ca="1">IFERROR('Sheet 1_Assumptions'!K33*(OFFSET('Sheet 2_Inputs &amp; Outputs'!O$64,$A7,0)+OFFSET('Sheet 2_Inputs &amp; Outputs'!O$86,$A7,0)+OFFSET('Sheet 2_Inputs &amp; Outputs'!O$108,$A7,0)),"Blank")</f>
        <v>0</v>
      </c>
      <c r="Q7" s="133">
        <f ca="1">IFERROR('Sheet 1_Assumptions'!L33*(OFFSET('Sheet 2_Inputs &amp; Outputs'!P$64,$A7,0)+OFFSET('Sheet 2_Inputs &amp; Outputs'!P$86,$A7,0)+OFFSET('Sheet 2_Inputs &amp; Outputs'!P$108,$A7,0)),"Blank")</f>
        <v>0</v>
      </c>
      <c r="R7" s="133">
        <f ca="1">IFERROR('Sheet 1_Assumptions'!M33*(OFFSET('Sheet 2_Inputs &amp; Outputs'!Q$64,$A7,0)+OFFSET('Sheet 2_Inputs &amp; Outputs'!Q$86,$A7,0)+OFFSET('Sheet 2_Inputs &amp; Outputs'!Q$108,$A7,0)),"Blank")</f>
        <v>0</v>
      </c>
      <c r="S7" s="133">
        <f ca="1">IFERROR('Sheet 1_Assumptions'!N33*(OFFSET('Sheet 2_Inputs &amp; Outputs'!R$64,$A7,0)+OFFSET('Sheet 2_Inputs &amp; Outputs'!R$86,$A7,0)+OFFSET('Sheet 2_Inputs &amp; Outputs'!R$108,$A7,0)),"Blank")</f>
        <v>0</v>
      </c>
      <c r="T7" s="133">
        <f ca="1">IFERROR('Sheet 1_Assumptions'!O33*(OFFSET('Sheet 2_Inputs &amp; Outputs'!S$64,$A7,0)+OFFSET('Sheet 2_Inputs &amp; Outputs'!S$86,$A7,0)+OFFSET('Sheet 2_Inputs &amp; Outputs'!S$108,$A7,0)),"Blank")</f>
        <v>0</v>
      </c>
      <c r="U7" s="133">
        <f ca="1">IFERROR('Sheet 1_Assumptions'!P33*(OFFSET('Sheet 2_Inputs &amp; Outputs'!T$64,$A7,0)+OFFSET('Sheet 2_Inputs &amp; Outputs'!T$86,$A7,0)+OFFSET('Sheet 2_Inputs &amp; Outputs'!T$108,$A7,0)),"Blank")</f>
        <v>0</v>
      </c>
      <c r="V7" s="133">
        <f ca="1">IFERROR('Sheet 1_Assumptions'!Q33*(OFFSET('Sheet 2_Inputs &amp; Outputs'!U$64,$A7,0)+OFFSET('Sheet 2_Inputs &amp; Outputs'!U$86,$A7,0)+OFFSET('Sheet 2_Inputs &amp; Outputs'!U$108,$A7,0)),"Blank")</f>
        <v>0</v>
      </c>
      <c r="W7" s="133">
        <f ca="1">IFERROR('Sheet 1_Assumptions'!R33*(OFFSET('Sheet 2_Inputs &amp; Outputs'!V$64,$A7,0)+OFFSET('Sheet 2_Inputs &amp; Outputs'!V$86,$A7,0)+OFFSET('Sheet 2_Inputs &amp; Outputs'!V$108,$A7,0)),"Blank")</f>
        <v>0</v>
      </c>
      <c r="X7" s="133">
        <f ca="1">IFERROR('Sheet 1_Assumptions'!S33*(OFFSET('Sheet 2_Inputs &amp; Outputs'!W$64,$A7,0)+OFFSET('Sheet 2_Inputs &amp; Outputs'!W$86,$A7,0)+OFFSET('Sheet 2_Inputs &amp; Outputs'!W$108,$A7,0)),"Blank")</f>
        <v>0</v>
      </c>
      <c r="Y7" s="133">
        <f ca="1">IFERROR('Sheet 1_Assumptions'!T33*(OFFSET('Sheet 2_Inputs &amp; Outputs'!X$64,$A7,0)+OFFSET('Sheet 2_Inputs &amp; Outputs'!X$86,$A7,0)+OFFSET('Sheet 2_Inputs &amp; Outputs'!X$108,$A7,0)),"Blank")</f>
        <v>0</v>
      </c>
      <c r="Z7" s="133">
        <f ca="1">IFERROR('Sheet 1_Assumptions'!U33*(OFFSET('Sheet 2_Inputs &amp; Outputs'!Y$64,$A7,0)+OFFSET('Sheet 2_Inputs &amp; Outputs'!Y$86,$A7,0)+OFFSET('Sheet 2_Inputs &amp; Outputs'!Y$108,$A7,0)),"Blank")</f>
        <v>0</v>
      </c>
      <c r="AA7" s="133">
        <f ca="1">IFERROR('Sheet 1_Assumptions'!V33*(OFFSET('Sheet 2_Inputs &amp; Outputs'!Z$64,$A7,0)+OFFSET('Sheet 2_Inputs &amp; Outputs'!Z$86,$A7,0)+OFFSET('Sheet 2_Inputs &amp; Outputs'!Z$108,$A7,0)),"Blank")</f>
        <v>0</v>
      </c>
      <c r="AB7" s="133">
        <f ca="1">IFERROR('Sheet 1_Assumptions'!W33*(OFFSET('Sheet 2_Inputs &amp; Outputs'!AA$64,$A7,0)+OFFSET('Sheet 2_Inputs &amp; Outputs'!AA$86,$A7,0)+OFFSET('Sheet 2_Inputs &amp; Outputs'!AA$108,$A7,0)),"Blank")</f>
        <v>0</v>
      </c>
      <c r="AC7" s="133">
        <f ca="1">IFERROR('Sheet 1_Assumptions'!X33*(OFFSET('Sheet 2_Inputs &amp; Outputs'!AB$64,$A7,0)+OFFSET('Sheet 2_Inputs &amp; Outputs'!AB$86,$A7,0)+OFFSET('Sheet 2_Inputs &amp; Outputs'!AB$108,$A7,0)),"Blank")</f>
        <v>0</v>
      </c>
      <c r="AD7" s="133">
        <f ca="1">IFERROR('Sheet 1_Assumptions'!Y33*(OFFSET('Sheet 2_Inputs &amp; Outputs'!AC$64,$A7,0)+OFFSET('Sheet 2_Inputs &amp; Outputs'!AC$86,$A7,0)+OFFSET('Sheet 2_Inputs &amp; Outputs'!AC$108,$A7,0)),"Blank")</f>
        <v>0</v>
      </c>
      <c r="AE7" s="133">
        <f ca="1">IFERROR('Sheet 1_Assumptions'!Z33*(OFFSET('Sheet 2_Inputs &amp; Outputs'!AD$64,$A7,0)+OFFSET('Sheet 2_Inputs &amp; Outputs'!AD$86,$A7,0)+OFFSET('Sheet 2_Inputs &amp; Outputs'!AD$108,$A7,0)),"Blank")</f>
        <v>0</v>
      </c>
      <c r="AF7" s="133">
        <f ca="1">IFERROR('Sheet 1_Assumptions'!AA33*(OFFSET('Sheet 2_Inputs &amp; Outputs'!AE$64,$A7,0)+OFFSET('Sheet 2_Inputs &amp; Outputs'!AE$86,$A7,0)+OFFSET('Sheet 2_Inputs &amp; Outputs'!AE$108,$A7,0)),"Blank")</f>
        <v>0</v>
      </c>
      <c r="AG7" s="133">
        <f ca="1">IFERROR('Sheet 1_Assumptions'!AB33*(OFFSET('Sheet 2_Inputs &amp; Outputs'!AF$64,$A7,0)+OFFSET('Sheet 2_Inputs &amp; Outputs'!AF$86,$A7,0)+OFFSET('Sheet 2_Inputs &amp; Outputs'!AF$108,$A7,0)),"Blank")</f>
        <v>0</v>
      </c>
      <c r="AH7" s="133">
        <f ca="1">IFERROR('Sheet 1_Assumptions'!AC33*(OFFSET('Sheet 2_Inputs &amp; Outputs'!AG$64,$A7,0)+OFFSET('Sheet 2_Inputs &amp; Outputs'!AG$86,$A7,0)+OFFSET('Sheet 2_Inputs &amp; Outputs'!AG$108,$A7,0)),"Blank")</f>
        <v>0</v>
      </c>
      <c r="AI7" s="133">
        <f ca="1">IFERROR('Sheet 1_Assumptions'!AD33*(OFFSET('Sheet 2_Inputs &amp; Outputs'!AH$64,$A7,0)+OFFSET('Sheet 2_Inputs &amp; Outputs'!AH$86,$A7,0)+OFFSET('Sheet 2_Inputs &amp; Outputs'!AH$108,$A7,0)),"Blank")</f>
        <v>0</v>
      </c>
      <c r="AJ7" s="133">
        <f ca="1">IFERROR('Sheet 1_Assumptions'!AE33*(OFFSET('Sheet 2_Inputs &amp; Outputs'!AI$64,$A7,0)+OFFSET('Sheet 2_Inputs &amp; Outputs'!AI$86,$A7,0)+OFFSET('Sheet 2_Inputs &amp; Outputs'!AI$108,$A7,0)),"Blank")</f>
        <v>0</v>
      </c>
      <c r="AK7" s="133">
        <f ca="1">IFERROR('Sheet 1_Assumptions'!AF33*(OFFSET('Sheet 2_Inputs &amp; Outputs'!AJ$64,$A7,0)+OFFSET('Sheet 2_Inputs &amp; Outputs'!AJ$86,$A7,0)+OFFSET('Sheet 2_Inputs &amp; Outputs'!AJ$108,$A7,0)),"Blank")</f>
        <v>0</v>
      </c>
      <c r="AL7" s="133">
        <f ca="1">IFERROR('Sheet 1_Assumptions'!AG33*(OFFSET('Sheet 2_Inputs &amp; Outputs'!AK$64,$A7,0)+OFFSET('Sheet 2_Inputs &amp; Outputs'!AK$86,$A7,0)+OFFSET('Sheet 2_Inputs &amp; Outputs'!AK$108,$A7,0)),"Blank")</f>
        <v>0</v>
      </c>
      <c r="AM7" s="133">
        <f ca="1">IFERROR('Sheet 1_Assumptions'!AH33*(OFFSET('Sheet 2_Inputs &amp; Outputs'!AL$64,$A7,0)+OFFSET('Sheet 2_Inputs &amp; Outputs'!AL$86,$A7,0)+OFFSET('Sheet 2_Inputs &amp; Outputs'!AL$108,$A7,0)),"Blank")</f>
        <v>0</v>
      </c>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row>
    <row r="8" spans="1:65" x14ac:dyDescent="0.3">
      <c r="A8" s="138">
        <v>2</v>
      </c>
      <c r="B8" s="312">
        <f t="shared" si="1"/>
        <v>13.03</v>
      </c>
      <c r="C8" s="120" t="s">
        <v>72</v>
      </c>
      <c r="D8" s="99" t="str">
        <f>'Sheet 1_Assumptions'!C34</f>
        <v>Compost (low quality) – AS 4454-2012 certified</v>
      </c>
      <c r="E8" s="77" t="s">
        <v>131</v>
      </c>
      <c r="F8" s="86">
        <f>'Sheet 1_Assumptions'!D34</f>
        <v>0</v>
      </c>
      <c r="G8" s="244" t="s">
        <v>100</v>
      </c>
      <c r="H8" s="333">
        <f t="shared" ca="1" si="0"/>
        <v>0</v>
      </c>
      <c r="I8" s="133">
        <f ca="1">IFERROR('Sheet 1_Assumptions'!D34*(OFFSET('Sheet 2_Inputs &amp; Outputs'!H$64,$A8,0)+OFFSET('Sheet 2_Inputs &amp; Outputs'!H$86,$A8,0)+OFFSET('Sheet 2_Inputs &amp; Outputs'!H$108,$A8,0)),"Blank")</f>
        <v>0</v>
      </c>
      <c r="J8" s="133">
        <f ca="1">IFERROR('Sheet 1_Assumptions'!E34*(OFFSET('Sheet 2_Inputs &amp; Outputs'!I$64,$A8,0)+OFFSET('Sheet 2_Inputs &amp; Outputs'!I$86,$A8,0)+OFFSET('Sheet 2_Inputs &amp; Outputs'!I$108,$A8,0)),"Blank")</f>
        <v>0</v>
      </c>
      <c r="K8" s="133">
        <f ca="1">IFERROR('Sheet 1_Assumptions'!F34*(OFFSET('Sheet 2_Inputs &amp; Outputs'!J$64,$A8,0)+OFFSET('Sheet 2_Inputs &amp; Outputs'!J$86,$A8,0)+OFFSET('Sheet 2_Inputs &amp; Outputs'!J$108,$A8,0)),"Blank")</f>
        <v>0</v>
      </c>
      <c r="L8" s="133">
        <f ca="1">IFERROR('Sheet 1_Assumptions'!G34*(OFFSET('Sheet 2_Inputs &amp; Outputs'!K$64,$A8,0)+OFFSET('Sheet 2_Inputs &amp; Outputs'!K$86,$A8,0)+OFFSET('Sheet 2_Inputs &amp; Outputs'!K$108,$A8,0)),"Blank")</f>
        <v>0</v>
      </c>
      <c r="M8" s="133">
        <f ca="1">IFERROR('Sheet 1_Assumptions'!H34*(OFFSET('Sheet 2_Inputs &amp; Outputs'!L$64,$A8,0)+OFFSET('Sheet 2_Inputs &amp; Outputs'!L$86,$A8,0)+OFFSET('Sheet 2_Inputs &amp; Outputs'!L$108,$A8,0)),"Blank")</f>
        <v>0</v>
      </c>
      <c r="N8" s="133">
        <f ca="1">IFERROR('Sheet 1_Assumptions'!I34*(OFFSET('Sheet 2_Inputs &amp; Outputs'!M$64,$A8,0)+OFFSET('Sheet 2_Inputs &amp; Outputs'!M$86,$A8,0)+OFFSET('Sheet 2_Inputs &amp; Outputs'!M$108,$A8,0)),"Blank")</f>
        <v>0</v>
      </c>
      <c r="O8" s="133">
        <f ca="1">IFERROR('Sheet 1_Assumptions'!J34*(OFFSET('Sheet 2_Inputs &amp; Outputs'!N$64,$A8,0)+OFFSET('Sheet 2_Inputs &amp; Outputs'!N$86,$A8,0)+OFFSET('Sheet 2_Inputs &amp; Outputs'!N$108,$A8,0)),"Blank")</f>
        <v>0</v>
      </c>
      <c r="P8" s="133">
        <f ca="1">IFERROR('Sheet 1_Assumptions'!K34*(OFFSET('Sheet 2_Inputs &amp; Outputs'!O$64,$A8,0)+OFFSET('Sheet 2_Inputs &amp; Outputs'!O$86,$A8,0)+OFFSET('Sheet 2_Inputs &amp; Outputs'!O$108,$A8,0)),"Blank")</f>
        <v>0</v>
      </c>
      <c r="Q8" s="133">
        <f ca="1">IFERROR('Sheet 1_Assumptions'!L34*(OFFSET('Sheet 2_Inputs &amp; Outputs'!P$64,$A8,0)+OFFSET('Sheet 2_Inputs &amp; Outputs'!P$86,$A8,0)+OFFSET('Sheet 2_Inputs &amp; Outputs'!P$108,$A8,0)),"Blank")</f>
        <v>0</v>
      </c>
      <c r="R8" s="133">
        <f ca="1">IFERROR('Sheet 1_Assumptions'!M34*(OFFSET('Sheet 2_Inputs &amp; Outputs'!Q$64,$A8,0)+OFFSET('Sheet 2_Inputs &amp; Outputs'!Q$86,$A8,0)+OFFSET('Sheet 2_Inputs &amp; Outputs'!Q$108,$A8,0)),"Blank")</f>
        <v>0</v>
      </c>
      <c r="S8" s="133">
        <f ca="1">IFERROR('Sheet 1_Assumptions'!N34*(OFFSET('Sheet 2_Inputs &amp; Outputs'!R$64,$A8,0)+OFFSET('Sheet 2_Inputs &amp; Outputs'!R$86,$A8,0)+OFFSET('Sheet 2_Inputs &amp; Outputs'!R$108,$A8,0)),"Blank")</f>
        <v>0</v>
      </c>
      <c r="T8" s="133">
        <f ca="1">IFERROR('Sheet 1_Assumptions'!O34*(OFFSET('Sheet 2_Inputs &amp; Outputs'!S$64,$A8,0)+OFFSET('Sheet 2_Inputs &amp; Outputs'!S$86,$A8,0)+OFFSET('Sheet 2_Inputs &amp; Outputs'!S$108,$A8,0)),"Blank")</f>
        <v>0</v>
      </c>
      <c r="U8" s="133">
        <f ca="1">IFERROR('Sheet 1_Assumptions'!P34*(OFFSET('Sheet 2_Inputs &amp; Outputs'!T$64,$A8,0)+OFFSET('Sheet 2_Inputs &amp; Outputs'!T$86,$A8,0)+OFFSET('Sheet 2_Inputs &amp; Outputs'!T$108,$A8,0)),"Blank")</f>
        <v>0</v>
      </c>
      <c r="V8" s="133">
        <f ca="1">IFERROR('Sheet 1_Assumptions'!Q34*(OFFSET('Sheet 2_Inputs &amp; Outputs'!U$64,$A8,0)+OFFSET('Sheet 2_Inputs &amp; Outputs'!U$86,$A8,0)+OFFSET('Sheet 2_Inputs &amp; Outputs'!U$108,$A8,0)),"Blank")</f>
        <v>0</v>
      </c>
      <c r="W8" s="133">
        <f ca="1">IFERROR('Sheet 1_Assumptions'!R34*(OFFSET('Sheet 2_Inputs &amp; Outputs'!V$64,$A8,0)+OFFSET('Sheet 2_Inputs &amp; Outputs'!V$86,$A8,0)+OFFSET('Sheet 2_Inputs &amp; Outputs'!V$108,$A8,0)),"Blank")</f>
        <v>0</v>
      </c>
      <c r="X8" s="133">
        <f ca="1">IFERROR('Sheet 1_Assumptions'!S34*(OFFSET('Sheet 2_Inputs &amp; Outputs'!W$64,$A8,0)+OFFSET('Sheet 2_Inputs &amp; Outputs'!W$86,$A8,0)+OFFSET('Sheet 2_Inputs &amp; Outputs'!W$108,$A8,0)),"Blank")</f>
        <v>0</v>
      </c>
      <c r="Y8" s="133">
        <f ca="1">IFERROR('Sheet 1_Assumptions'!T34*(OFFSET('Sheet 2_Inputs &amp; Outputs'!X$64,$A8,0)+OFFSET('Sheet 2_Inputs &amp; Outputs'!X$86,$A8,0)+OFFSET('Sheet 2_Inputs &amp; Outputs'!X$108,$A8,0)),"Blank")</f>
        <v>0</v>
      </c>
      <c r="Z8" s="133">
        <f ca="1">IFERROR('Sheet 1_Assumptions'!U34*(OFFSET('Sheet 2_Inputs &amp; Outputs'!Y$64,$A8,0)+OFFSET('Sheet 2_Inputs &amp; Outputs'!Y$86,$A8,0)+OFFSET('Sheet 2_Inputs &amp; Outputs'!Y$108,$A8,0)),"Blank")</f>
        <v>0</v>
      </c>
      <c r="AA8" s="133">
        <f ca="1">IFERROR('Sheet 1_Assumptions'!V34*(OFFSET('Sheet 2_Inputs &amp; Outputs'!Z$64,$A8,0)+OFFSET('Sheet 2_Inputs &amp; Outputs'!Z$86,$A8,0)+OFFSET('Sheet 2_Inputs &amp; Outputs'!Z$108,$A8,0)),"Blank")</f>
        <v>0</v>
      </c>
      <c r="AB8" s="133">
        <f ca="1">IFERROR('Sheet 1_Assumptions'!W34*(OFFSET('Sheet 2_Inputs &amp; Outputs'!AA$64,$A8,0)+OFFSET('Sheet 2_Inputs &amp; Outputs'!AA$86,$A8,0)+OFFSET('Sheet 2_Inputs &amp; Outputs'!AA$108,$A8,0)),"Blank")</f>
        <v>0</v>
      </c>
      <c r="AC8" s="133">
        <f ca="1">IFERROR('Sheet 1_Assumptions'!X34*(OFFSET('Sheet 2_Inputs &amp; Outputs'!AB$64,$A8,0)+OFFSET('Sheet 2_Inputs &amp; Outputs'!AB$86,$A8,0)+OFFSET('Sheet 2_Inputs &amp; Outputs'!AB$108,$A8,0)),"Blank")</f>
        <v>0</v>
      </c>
      <c r="AD8" s="133">
        <f ca="1">IFERROR('Sheet 1_Assumptions'!Y34*(OFFSET('Sheet 2_Inputs &amp; Outputs'!AC$64,$A8,0)+OFFSET('Sheet 2_Inputs &amp; Outputs'!AC$86,$A8,0)+OFFSET('Sheet 2_Inputs &amp; Outputs'!AC$108,$A8,0)),"Blank")</f>
        <v>0</v>
      </c>
      <c r="AE8" s="133">
        <f ca="1">IFERROR('Sheet 1_Assumptions'!Z34*(OFFSET('Sheet 2_Inputs &amp; Outputs'!AD$64,$A8,0)+OFFSET('Sheet 2_Inputs &amp; Outputs'!AD$86,$A8,0)+OFFSET('Sheet 2_Inputs &amp; Outputs'!AD$108,$A8,0)),"Blank")</f>
        <v>0</v>
      </c>
      <c r="AF8" s="133">
        <f ca="1">IFERROR('Sheet 1_Assumptions'!AA34*(OFFSET('Sheet 2_Inputs &amp; Outputs'!AE$64,$A8,0)+OFFSET('Sheet 2_Inputs &amp; Outputs'!AE$86,$A8,0)+OFFSET('Sheet 2_Inputs &amp; Outputs'!AE$108,$A8,0)),"Blank")</f>
        <v>0</v>
      </c>
      <c r="AG8" s="133">
        <f ca="1">IFERROR('Sheet 1_Assumptions'!AB34*(OFFSET('Sheet 2_Inputs &amp; Outputs'!AF$64,$A8,0)+OFFSET('Sheet 2_Inputs &amp; Outputs'!AF$86,$A8,0)+OFFSET('Sheet 2_Inputs &amp; Outputs'!AF$108,$A8,0)),"Blank")</f>
        <v>0</v>
      </c>
      <c r="AH8" s="133">
        <f ca="1">IFERROR('Sheet 1_Assumptions'!AC34*(OFFSET('Sheet 2_Inputs &amp; Outputs'!AG$64,$A8,0)+OFFSET('Sheet 2_Inputs &amp; Outputs'!AG$86,$A8,0)+OFFSET('Sheet 2_Inputs &amp; Outputs'!AG$108,$A8,0)),"Blank")</f>
        <v>0</v>
      </c>
      <c r="AI8" s="133">
        <f ca="1">IFERROR('Sheet 1_Assumptions'!AD34*(OFFSET('Sheet 2_Inputs &amp; Outputs'!AH$64,$A8,0)+OFFSET('Sheet 2_Inputs &amp; Outputs'!AH$86,$A8,0)+OFFSET('Sheet 2_Inputs &amp; Outputs'!AH$108,$A8,0)),"Blank")</f>
        <v>0</v>
      </c>
      <c r="AJ8" s="133">
        <f ca="1">IFERROR('Sheet 1_Assumptions'!AE34*(OFFSET('Sheet 2_Inputs &amp; Outputs'!AI$64,$A8,0)+OFFSET('Sheet 2_Inputs &amp; Outputs'!AI$86,$A8,0)+OFFSET('Sheet 2_Inputs &amp; Outputs'!AI$108,$A8,0)),"Blank")</f>
        <v>0</v>
      </c>
      <c r="AK8" s="133">
        <f ca="1">IFERROR('Sheet 1_Assumptions'!AF34*(OFFSET('Sheet 2_Inputs &amp; Outputs'!AJ$64,$A8,0)+OFFSET('Sheet 2_Inputs &amp; Outputs'!AJ$86,$A8,0)+OFFSET('Sheet 2_Inputs &amp; Outputs'!AJ$108,$A8,0)),"Blank")</f>
        <v>0</v>
      </c>
      <c r="AL8" s="133">
        <f ca="1">IFERROR('Sheet 1_Assumptions'!AG34*(OFFSET('Sheet 2_Inputs &amp; Outputs'!AK$64,$A8,0)+OFFSET('Sheet 2_Inputs &amp; Outputs'!AK$86,$A8,0)+OFFSET('Sheet 2_Inputs &amp; Outputs'!AK$108,$A8,0)),"Blank")</f>
        <v>0</v>
      </c>
      <c r="AM8" s="133">
        <f ca="1">IFERROR('Sheet 1_Assumptions'!AH34*(OFFSET('Sheet 2_Inputs &amp; Outputs'!AL$64,$A8,0)+OFFSET('Sheet 2_Inputs &amp; Outputs'!AL$86,$A8,0)+OFFSET('Sheet 2_Inputs &amp; Outputs'!AL$108,$A8,0)),"Blank")</f>
        <v>0</v>
      </c>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row>
    <row r="9" spans="1:65" x14ac:dyDescent="0.3">
      <c r="A9" s="138">
        <v>3</v>
      </c>
      <c r="B9" s="312">
        <f t="shared" si="1"/>
        <v>13.04</v>
      </c>
      <c r="C9" s="120" t="s">
        <v>73</v>
      </c>
      <c r="D9" s="99" t="str">
        <f>'Sheet 1_Assumptions'!C35</f>
        <v>Composted soil conditioner</v>
      </c>
      <c r="E9" s="77" t="s">
        <v>131</v>
      </c>
      <c r="F9" s="86">
        <f>'Sheet 1_Assumptions'!D35</f>
        <v>0</v>
      </c>
      <c r="G9" s="244" t="s">
        <v>100</v>
      </c>
      <c r="H9" s="333">
        <f t="shared" ca="1" si="0"/>
        <v>0</v>
      </c>
      <c r="I9" s="133">
        <f ca="1">IFERROR('Sheet 1_Assumptions'!D35*(OFFSET('Sheet 2_Inputs &amp; Outputs'!H$64,$A9,0)+OFFSET('Sheet 2_Inputs &amp; Outputs'!H$86,$A9,0)+OFFSET('Sheet 2_Inputs &amp; Outputs'!H$108,$A9,0)),"Blank")</f>
        <v>0</v>
      </c>
      <c r="J9" s="133">
        <f ca="1">IFERROR('Sheet 1_Assumptions'!E35*(OFFSET('Sheet 2_Inputs &amp; Outputs'!I$64,$A9,0)+OFFSET('Sheet 2_Inputs &amp; Outputs'!I$86,$A9,0)+OFFSET('Sheet 2_Inputs &amp; Outputs'!I$108,$A9,0)),"Blank")</f>
        <v>0</v>
      </c>
      <c r="K9" s="133">
        <f ca="1">IFERROR('Sheet 1_Assumptions'!F35*(OFFSET('Sheet 2_Inputs &amp; Outputs'!J$64,$A9,0)+OFFSET('Sheet 2_Inputs &amp; Outputs'!J$86,$A9,0)+OFFSET('Sheet 2_Inputs &amp; Outputs'!J$108,$A9,0)),"Blank")</f>
        <v>0</v>
      </c>
      <c r="L9" s="133">
        <f ca="1">IFERROR('Sheet 1_Assumptions'!G35*(OFFSET('Sheet 2_Inputs &amp; Outputs'!K$64,$A9,0)+OFFSET('Sheet 2_Inputs &amp; Outputs'!K$86,$A9,0)+OFFSET('Sheet 2_Inputs &amp; Outputs'!K$108,$A9,0)),"Blank")</f>
        <v>0</v>
      </c>
      <c r="M9" s="133">
        <f ca="1">IFERROR('Sheet 1_Assumptions'!H35*(OFFSET('Sheet 2_Inputs &amp; Outputs'!L$64,$A9,0)+OFFSET('Sheet 2_Inputs &amp; Outputs'!L$86,$A9,0)+OFFSET('Sheet 2_Inputs &amp; Outputs'!L$108,$A9,0)),"Blank")</f>
        <v>0</v>
      </c>
      <c r="N9" s="133">
        <f ca="1">IFERROR('Sheet 1_Assumptions'!I35*(OFFSET('Sheet 2_Inputs &amp; Outputs'!M$64,$A9,0)+OFFSET('Sheet 2_Inputs &amp; Outputs'!M$86,$A9,0)+OFFSET('Sheet 2_Inputs &amp; Outputs'!M$108,$A9,0)),"Blank")</f>
        <v>0</v>
      </c>
      <c r="O9" s="133">
        <f ca="1">IFERROR('Sheet 1_Assumptions'!J35*(OFFSET('Sheet 2_Inputs &amp; Outputs'!N$64,$A9,0)+OFFSET('Sheet 2_Inputs &amp; Outputs'!N$86,$A9,0)+OFFSET('Sheet 2_Inputs &amp; Outputs'!N$108,$A9,0)),"Blank")</f>
        <v>0</v>
      </c>
      <c r="P9" s="133">
        <f ca="1">IFERROR('Sheet 1_Assumptions'!K35*(OFFSET('Sheet 2_Inputs &amp; Outputs'!O$64,$A9,0)+OFFSET('Sheet 2_Inputs &amp; Outputs'!O$86,$A9,0)+OFFSET('Sheet 2_Inputs &amp; Outputs'!O$108,$A9,0)),"Blank")</f>
        <v>0</v>
      </c>
      <c r="Q9" s="133">
        <f ca="1">IFERROR('Sheet 1_Assumptions'!L35*(OFFSET('Sheet 2_Inputs &amp; Outputs'!P$64,$A9,0)+OFFSET('Sheet 2_Inputs &amp; Outputs'!P$86,$A9,0)+OFFSET('Sheet 2_Inputs &amp; Outputs'!P$108,$A9,0)),"Blank")</f>
        <v>0</v>
      </c>
      <c r="R9" s="133">
        <f ca="1">IFERROR('Sheet 1_Assumptions'!M35*(OFFSET('Sheet 2_Inputs &amp; Outputs'!Q$64,$A9,0)+OFFSET('Sheet 2_Inputs &amp; Outputs'!Q$86,$A9,0)+OFFSET('Sheet 2_Inputs &amp; Outputs'!Q$108,$A9,0)),"Blank")</f>
        <v>0</v>
      </c>
      <c r="S9" s="133">
        <f ca="1">IFERROR('Sheet 1_Assumptions'!N35*(OFFSET('Sheet 2_Inputs &amp; Outputs'!R$64,$A9,0)+OFFSET('Sheet 2_Inputs &amp; Outputs'!R$86,$A9,0)+OFFSET('Sheet 2_Inputs &amp; Outputs'!R$108,$A9,0)),"Blank")</f>
        <v>0</v>
      </c>
      <c r="T9" s="133">
        <f ca="1">IFERROR('Sheet 1_Assumptions'!O35*(OFFSET('Sheet 2_Inputs &amp; Outputs'!S$64,$A9,0)+OFFSET('Sheet 2_Inputs &amp; Outputs'!S$86,$A9,0)+OFFSET('Sheet 2_Inputs &amp; Outputs'!S$108,$A9,0)),"Blank")</f>
        <v>0</v>
      </c>
      <c r="U9" s="133">
        <f ca="1">IFERROR('Sheet 1_Assumptions'!P35*(OFFSET('Sheet 2_Inputs &amp; Outputs'!T$64,$A9,0)+OFFSET('Sheet 2_Inputs &amp; Outputs'!T$86,$A9,0)+OFFSET('Sheet 2_Inputs &amp; Outputs'!T$108,$A9,0)),"Blank")</f>
        <v>0</v>
      </c>
      <c r="V9" s="133">
        <f ca="1">IFERROR('Sheet 1_Assumptions'!Q35*(OFFSET('Sheet 2_Inputs &amp; Outputs'!U$64,$A9,0)+OFFSET('Sheet 2_Inputs &amp; Outputs'!U$86,$A9,0)+OFFSET('Sheet 2_Inputs &amp; Outputs'!U$108,$A9,0)),"Blank")</f>
        <v>0</v>
      </c>
      <c r="W9" s="133">
        <f ca="1">IFERROR('Sheet 1_Assumptions'!R35*(OFFSET('Sheet 2_Inputs &amp; Outputs'!V$64,$A9,0)+OFFSET('Sheet 2_Inputs &amp; Outputs'!V$86,$A9,0)+OFFSET('Sheet 2_Inputs &amp; Outputs'!V$108,$A9,0)),"Blank")</f>
        <v>0</v>
      </c>
      <c r="X9" s="133">
        <f ca="1">IFERROR('Sheet 1_Assumptions'!S35*(OFFSET('Sheet 2_Inputs &amp; Outputs'!W$64,$A9,0)+OFFSET('Sheet 2_Inputs &amp; Outputs'!W$86,$A9,0)+OFFSET('Sheet 2_Inputs &amp; Outputs'!W$108,$A9,0)),"Blank")</f>
        <v>0</v>
      </c>
      <c r="Y9" s="133">
        <f ca="1">IFERROR('Sheet 1_Assumptions'!T35*(OFFSET('Sheet 2_Inputs &amp; Outputs'!X$64,$A9,0)+OFFSET('Sheet 2_Inputs &amp; Outputs'!X$86,$A9,0)+OFFSET('Sheet 2_Inputs &amp; Outputs'!X$108,$A9,0)),"Blank")</f>
        <v>0</v>
      </c>
      <c r="Z9" s="133">
        <f ca="1">IFERROR('Sheet 1_Assumptions'!U35*(OFFSET('Sheet 2_Inputs &amp; Outputs'!Y$64,$A9,0)+OFFSET('Sheet 2_Inputs &amp; Outputs'!Y$86,$A9,0)+OFFSET('Sheet 2_Inputs &amp; Outputs'!Y$108,$A9,0)),"Blank")</f>
        <v>0</v>
      </c>
      <c r="AA9" s="133">
        <f ca="1">IFERROR('Sheet 1_Assumptions'!V35*(OFFSET('Sheet 2_Inputs &amp; Outputs'!Z$64,$A9,0)+OFFSET('Sheet 2_Inputs &amp; Outputs'!Z$86,$A9,0)+OFFSET('Sheet 2_Inputs &amp; Outputs'!Z$108,$A9,0)),"Blank")</f>
        <v>0</v>
      </c>
      <c r="AB9" s="133">
        <f ca="1">IFERROR('Sheet 1_Assumptions'!W35*(OFFSET('Sheet 2_Inputs &amp; Outputs'!AA$64,$A9,0)+OFFSET('Sheet 2_Inputs &amp; Outputs'!AA$86,$A9,0)+OFFSET('Sheet 2_Inputs &amp; Outputs'!AA$108,$A9,0)),"Blank")</f>
        <v>0</v>
      </c>
      <c r="AC9" s="133">
        <f ca="1">IFERROR('Sheet 1_Assumptions'!X35*(OFFSET('Sheet 2_Inputs &amp; Outputs'!AB$64,$A9,0)+OFFSET('Sheet 2_Inputs &amp; Outputs'!AB$86,$A9,0)+OFFSET('Sheet 2_Inputs &amp; Outputs'!AB$108,$A9,0)),"Blank")</f>
        <v>0</v>
      </c>
      <c r="AD9" s="133">
        <f ca="1">IFERROR('Sheet 1_Assumptions'!Y35*(OFFSET('Sheet 2_Inputs &amp; Outputs'!AC$64,$A9,0)+OFFSET('Sheet 2_Inputs &amp; Outputs'!AC$86,$A9,0)+OFFSET('Sheet 2_Inputs &amp; Outputs'!AC$108,$A9,0)),"Blank")</f>
        <v>0</v>
      </c>
      <c r="AE9" s="133">
        <f ca="1">IFERROR('Sheet 1_Assumptions'!Z35*(OFFSET('Sheet 2_Inputs &amp; Outputs'!AD$64,$A9,0)+OFFSET('Sheet 2_Inputs &amp; Outputs'!AD$86,$A9,0)+OFFSET('Sheet 2_Inputs &amp; Outputs'!AD$108,$A9,0)),"Blank")</f>
        <v>0</v>
      </c>
      <c r="AF9" s="133">
        <f ca="1">IFERROR('Sheet 1_Assumptions'!AA35*(OFFSET('Sheet 2_Inputs &amp; Outputs'!AE$64,$A9,0)+OFFSET('Sheet 2_Inputs &amp; Outputs'!AE$86,$A9,0)+OFFSET('Sheet 2_Inputs &amp; Outputs'!AE$108,$A9,0)),"Blank")</f>
        <v>0</v>
      </c>
      <c r="AG9" s="133">
        <f ca="1">IFERROR('Sheet 1_Assumptions'!AB35*(OFFSET('Sheet 2_Inputs &amp; Outputs'!AF$64,$A9,0)+OFFSET('Sheet 2_Inputs &amp; Outputs'!AF$86,$A9,0)+OFFSET('Sheet 2_Inputs &amp; Outputs'!AF$108,$A9,0)),"Blank")</f>
        <v>0</v>
      </c>
      <c r="AH9" s="133">
        <f ca="1">IFERROR('Sheet 1_Assumptions'!AC35*(OFFSET('Sheet 2_Inputs &amp; Outputs'!AG$64,$A9,0)+OFFSET('Sheet 2_Inputs &amp; Outputs'!AG$86,$A9,0)+OFFSET('Sheet 2_Inputs &amp; Outputs'!AG$108,$A9,0)),"Blank")</f>
        <v>0</v>
      </c>
      <c r="AI9" s="133">
        <f ca="1">IFERROR('Sheet 1_Assumptions'!AD35*(OFFSET('Sheet 2_Inputs &amp; Outputs'!AH$64,$A9,0)+OFFSET('Sheet 2_Inputs &amp; Outputs'!AH$86,$A9,0)+OFFSET('Sheet 2_Inputs &amp; Outputs'!AH$108,$A9,0)),"Blank")</f>
        <v>0</v>
      </c>
      <c r="AJ9" s="133">
        <f ca="1">IFERROR('Sheet 1_Assumptions'!AE35*(OFFSET('Sheet 2_Inputs &amp; Outputs'!AI$64,$A9,0)+OFFSET('Sheet 2_Inputs &amp; Outputs'!AI$86,$A9,0)+OFFSET('Sheet 2_Inputs &amp; Outputs'!AI$108,$A9,0)),"Blank")</f>
        <v>0</v>
      </c>
      <c r="AK9" s="133">
        <f ca="1">IFERROR('Sheet 1_Assumptions'!AF35*(OFFSET('Sheet 2_Inputs &amp; Outputs'!AJ$64,$A9,0)+OFFSET('Sheet 2_Inputs &amp; Outputs'!AJ$86,$A9,0)+OFFSET('Sheet 2_Inputs &amp; Outputs'!AJ$108,$A9,0)),"Blank")</f>
        <v>0</v>
      </c>
      <c r="AL9" s="133">
        <f ca="1">IFERROR('Sheet 1_Assumptions'!AG35*(OFFSET('Sheet 2_Inputs &amp; Outputs'!AK$64,$A9,0)+OFFSET('Sheet 2_Inputs &amp; Outputs'!AK$86,$A9,0)+OFFSET('Sheet 2_Inputs &amp; Outputs'!AK$108,$A9,0)),"Blank")</f>
        <v>0</v>
      </c>
      <c r="AM9" s="133">
        <f ca="1">IFERROR('Sheet 1_Assumptions'!AH35*(OFFSET('Sheet 2_Inputs &amp; Outputs'!AL$64,$A9,0)+OFFSET('Sheet 2_Inputs &amp; Outputs'!AL$86,$A9,0)+OFFSET('Sheet 2_Inputs &amp; Outputs'!AL$108,$A9,0)),"Blank")</f>
        <v>0</v>
      </c>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row>
    <row r="10" spans="1:65" x14ac:dyDescent="0.3">
      <c r="A10" s="138">
        <v>4</v>
      </c>
      <c r="B10" s="312">
        <f t="shared" si="1"/>
        <v>13.049999999999999</v>
      </c>
      <c r="C10" s="120" t="s">
        <v>74</v>
      </c>
      <c r="D10" s="99" t="str">
        <f>'Sheet 1_Assumptions'!C36</f>
        <v>Mine rehabilitation topsoil</v>
      </c>
      <c r="E10" s="77" t="s">
        <v>131</v>
      </c>
      <c r="F10" s="86">
        <f>'Sheet 1_Assumptions'!D36</f>
        <v>0</v>
      </c>
      <c r="G10" s="244" t="s">
        <v>100</v>
      </c>
      <c r="H10" s="333">
        <f t="shared" ca="1" si="0"/>
        <v>0</v>
      </c>
      <c r="I10" s="133">
        <f ca="1">IFERROR('Sheet 1_Assumptions'!D36*(OFFSET('Sheet 2_Inputs &amp; Outputs'!H$64,$A10,0)+OFFSET('Sheet 2_Inputs &amp; Outputs'!H$86,$A10,0)+OFFSET('Sheet 2_Inputs &amp; Outputs'!H$108,$A10,0)),"Blank")</f>
        <v>0</v>
      </c>
      <c r="J10" s="133">
        <f ca="1">IFERROR('Sheet 1_Assumptions'!E36*(OFFSET('Sheet 2_Inputs &amp; Outputs'!I$64,$A10,0)+OFFSET('Sheet 2_Inputs &amp; Outputs'!I$86,$A10,0)+OFFSET('Sheet 2_Inputs &amp; Outputs'!I$108,$A10,0)),"Blank")</f>
        <v>0</v>
      </c>
      <c r="K10" s="133">
        <f ca="1">IFERROR('Sheet 1_Assumptions'!F36*(OFFSET('Sheet 2_Inputs &amp; Outputs'!J$64,$A10,0)+OFFSET('Sheet 2_Inputs &amp; Outputs'!J$86,$A10,0)+OFFSET('Sheet 2_Inputs &amp; Outputs'!J$108,$A10,0)),"Blank")</f>
        <v>0</v>
      </c>
      <c r="L10" s="133">
        <f ca="1">IFERROR('Sheet 1_Assumptions'!G36*(OFFSET('Sheet 2_Inputs &amp; Outputs'!K$64,$A10,0)+OFFSET('Sheet 2_Inputs &amp; Outputs'!K$86,$A10,0)+OFFSET('Sheet 2_Inputs &amp; Outputs'!K$108,$A10,0)),"Blank")</f>
        <v>0</v>
      </c>
      <c r="M10" s="133">
        <f ca="1">IFERROR('Sheet 1_Assumptions'!H36*(OFFSET('Sheet 2_Inputs &amp; Outputs'!L$64,$A10,0)+OFFSET('Sheet 2_Inputs &amp; Outputs'!L$86,$A10,0)+OFFSET('Sheet 2_Inputs &amp; Outputs'!L$108,$A10,0)),"Blank")</f>
        <v>0</v>
      </c>
      <c r="N10" s="133">
        <f ca="1">IFERROR('Sheet 1_Assumptions'!I36*(OFFSET('Sheet 2_Inputs &amp; Outputs'!M$64,$A10,0)+OFFSET('Sheet 2_Inputs &amp; Outputs'!M$86,$A10,0)+OFFSET('Sheet 2_Inputs &amp; Outputs'!M$108,$A10,0)),"Blank")</f>
        <v>0</v>
      </c>
      <c r="O10" s="133">
        <f ca="1">IFERROR('Sheet 1_Assumptions'!J36*(OFFSET('Sheet 2_Inputs &amp; Outputs'!N$64,$A10,0)+OFFSET('Sheet 2_Inputs &amp; Outputs'!N$86,$A10,0)+OFFSET('Sheet 2_Inputs &amp; Outputs'!N$108,$A10,0)),"Blank")</f>
        <v>0</v>
      </c>
      <c r="P10" s="133">
        <f ca="1">IFERROR('Sheet 1_Assumptions'!K36*(OFFSET('Sheet 2_Inputs &amp; Outputs'!O$64,$A10,0)+OFFSET('Sheet 2_Inputs &amp; Outputs'!O$86,$A10,0)+OFFSET('Sheet 2_Inputs &amp; Outputs'!O$108,$A10,0)),"Blank")</f>
        <v>0</v>
      </c>
      <c r="Q10" s="133">
        <f ca="1">IFERROR('Sheet 1_Assumptions'!L36*(OFFSET('Sheet 2_Inputs &amp; Outputs'!P$64,$A10,0)+OFFSET('Sheet 2_Inputs &amp; Outputs'!P$86,$A10,0)+OFFSET('Sheet 2_Inputs &amp; Outputs'!P$108,$A10,0)),"Blank")</f>
        <v>0</v>
      </c>
      <c r="R10" s="133">
        <f ca="1">IFERROR('Sheet 1_Assumptions'!M36*(OFFSET('Sheet 2_Inputs &amp; Outputs'!Q$64,$A10,0)+OFFSET('Sheet 2_Inputs &amp; Outputs'!Q$86,$A10,0)+OFFSET('Sheet 2_Inputs &amp; Outputs'!Q$108,$A10,0)),"Blank")</f>
        <v>0</v>
      </c>
      <c r="S10" s="133">
        <f ca="1">IFERROR('Sheet 1_Assumptions'!N36*(OFFSET('Sheet 2_Inputs &amp; Outputs'!R$64,$A10,0)+OFFSET('Sheet 2_Inputs &amp; Outputs'!R$86,$A10,0)+OFFSET('Sheet 2_Inputs &amp; Outputs'!R$108,$A10,0)),"Blank")</f>
        <v>0</v>
      </c>
      <c r="T10" s="133">
        <f ca="1">IFERROR('Sheet 1_Assumptions'!O36*(OFFSET('Sheet 2_Inputs &amp; Outputs'!S$64,$A10,0)+OFFSET('Sheet 2_Inputs &amp; Outputs'!S$86,$A10,0)+OFFSET('Sheet 2_Inputs &amp; Outputs'!S$108,$A10,0)),"Blank")</f>
        <v>0</v>
      </c>
      <c r="U10" s="133">
        <f ca="1">IFERROR('Sheet 1_Assumptions'!P36*(OFFSET('Sheet 2_Inputs &amp; Outputs'!T$64,$A10,0)+OFFSET('Sheet 2_Inputs &amp; Outputs'!T$86,$A10,0)+OFFSET('Sheet 2_Inputs &amp; Outputs'!T$108,$A10,0)),"Blank")</f>
        <v>0</v>
      </c>
      <c r="V10" s="133">
        <f ca="1">IFERROR('Sheet 1_Assumptions'!Q36*(OFFSET('Sheet 2_Inputs &amp; Outputs'!U$64,$A10,0)+OFFSET('Sheet 2_Inputs &amp; Outputs'!U$86,$A10,0)+OFFSET('Sheet 2_Inputs &amp; Outputs'!U$108,$A10,0)),"Blank")</f>
        <v>0</v>
      </c>
      <c r="W10" s="133">
        <f ca="1">IFERROR('Sheet 1_Assumptions'!R36*(OFFSET('Sheet 2_Inputs &amp; Outputs'!V$64,$A10,0)+OFFSET('Sheet 2_Inputs &amp; Outputs'!V$86,$A10,0)+OFFSET('Sheet 2_Inputs &amp; Outputs'!V$108,$A10,0)),"Blank")</f>
        <v>0</v>
      </c>
      <c r="X10" s="133">
        <f ca="1">IFERROR('Sheet 1_Assumptions'!S36*(OFFSET('Sheet 2_Inputs &amp; Outputs'!W$64,$A10,0)+OFFSET('Sheet 2_Inputs &amp; Outputs'!W$86,$A10,0)+OFFSET('Sheet 2_Inputs &amp; Outputs'!W$108,$A10,0)),"Blank")</f>
        <v>0</v>
      </c>
      <c r="Y10" s="133">
        <f ca="1">IFERROR('Sheet 1_Assumptions'!T36*(OFFSET('Sheet 2_Inputs &amp; Outputs'!X$64,$A10,0)+OFFSET('Sheet 2_Inputs &amp; Outputs'!X$86,$A10,0)+OFFSET('Sheet 2_Inputs &amp; Outputs'!X$108,$A10,0)),"Blank")</f>
        <v>0</v>
      </c>
      <c r="Z10" s="133">
        <f ca="1">IFERROR('Sheet 1_Assumptions'!U36*(OFFSET('Sheet 2_Inputs &amp; Outputs'!Y$64,$A10,0)+OFFSET('Sheet 2_Inputs &amp; Outputs'!Y$86,$A10,0)+OFFSET('Sheet 2_Inputs &amp; Outputs'!Y$108,$A10,0)),"Blank")</f>
        <v>0</v>
      </c>
      <c r="AA10" s="133">
        <f ca="1">IFERROR('Sheet 1_Assumptions'!V36*(OFFSET('Sheet 2_Inputs &amp; Outputs'!Z$64,$A10,0)+OFFSET('Sheet 2_Inputs &amp; Outputs'!Z$86,$A10,0)+OFFSET('Sheet 2_Inputs &amp; Outputs'!Z$108,$A10,0)),"Blank")</f>
        <v>0</v>
      </c>
      <c r="AB10" s="133">
        <f ca="1">IFERROR('Sheet 1_Assumptions'!W36*(OFFSET('Sheet 2_Inputs &amp; Outputs'!AA$64,$A10,0)+OFFSET('Sheet 2_Inputs &amp; Outputs'!AA$86,$A10,0)+OFFSET('Sheet 2_Inputs &amp; Outputs'!AA$108,$A10,0)),"Blank")</f>
        <v>0</v>
      </c>
      <c r="AC10" s="133">
        <f ca="1">IFERROR('Sheet 1_Assumptions'!X36*(OFFSET('Sheet 2_Inputs &amp; Outputs'!AB$64,$A10,0)+OFFSET('Sheet 2_Inputs &amp; Outputs'!AB$86,$A10,0)+OFFSET('Sheet 2_Inputs &amp; Outputs'!AB$108,$A10,0)),"Blank")</f>
        <v>0</v>
      </c>
      <c r="AD10" s="133">
        <f ca="1">IFERROR('Sheet 1_Assumptions'!Y36*(OFFSET('Sheet 2_Inputs &amp; Outputs'!AC$64,$A10,0)+OFFSET('Sheet 2_Inputs &amp; Outputs'!AC$86,$A10,0)+OFFSET('Sheet 2_Inputs &amp; Outputs'!AC$108,$A10,0)),"Blank")</f>
        <v>0</v>
      </c>
      <c r="AE10" s="133">
        <f ca="1">IFERROR('Sheet 1_Assumptions'!Z36*(OFFSET('Sheet 2_Inputs &amp; Outputs'!AD$64,$A10,0)+OFFSET('Sheet 2_Inputs &amp; Outputs'!AD$86,$A10,0)+OFFSET('Sheet 2_Inputs &amp; Outputs'!AD$108,$A10,0)),"Blank")</f>
        <v>0</v>
      </c>
      <c r="AF10" s="133">
        <f ca="1">IFERROR('Sheet 1_Assumptions'!AA36*(OFFSET('Sheet 2_Inputs &amp; Outputs'!AE$64,$A10,0)+OFFSET('Sheet 2_Inputs &amp; Outputs'!AE$86,$A10,0)+OFFSET('Sheet 2_Inputs &amp; Outputs'!AE$108,$A10,0)),"Blank")</f>
        <v>0</v>
      </c>
      <c r="AG10" s="133">
        <f ca="1">IFERROR('Sheet 1_Assumptions'!AB36*(OFFSET('Sheet 2_Inputs &amp; Outputs'!AF$64,$A10,0)+OFFSET('Sheet 2_Inputs &amp; Outputs'!AF$86,$A10,0)+OFFSET('Sheet 2_Inputs &amp; Outputs'!AF$108,$A10,0)),"Blank")</f>
        <v>0</v>
      </c>
      <c r="AH10" s="133">
        <f ca="1">IFERROR('Sheet 1_Assumptions'!AC36*(OFFSET('Sheet 2_Inputs &amp; Outputs'!AG$64,$A10,0)+OFFSET('Sheet 2_Inputs &amp; Outputs'!AG$86,$A10,0)+OFFSET('Sheet 2_Inputs &amp; Outputs'!AG$108,$A10,0)),"Blank")</f>
        <v>0</v>
      </c>
      <c r="AI10" s="133">
        <f ca="1">IFERROR('Sheet 1_Assumptions'!AD36*(OFFSET('Sheet 2_Inputs &amp; Outputs'!AH$64,$A10,0)+OFFSET('Sheet 2_Inputs &amp; Outputs'!AH$86,$A10,0)+OFFSET('Sheet 2_Inputs &amp; Outputs'!AH$108,$A10,0)),"Blank")</f>
        <v>0</v>
      </c>
      <c r="AJ10" s="133">
        <f ca="1">IFERROR('Sheet 1_Assumptions'!AE36*(OFFSET('Sheet 2_Inputs &amp; Outputs'!AI$64,$A10,0)+OFFSET('Sheet 2_Inputs &amp; Outputs'!AI$86,$A10,0)+OFFSET('Sheet 2_Inputs &amp; Outputs'!AI$108,$A10,0)),"Blank")</f>
        <v>0</v>
      </c>
      <c r="AK10" s="133">
        <f ca="1">IFERROR('Sheet 1_Assumptions'!AF36*(OFFSET('Sheet 2_Inputs &amp; Outputs'!AJ$64,$A10,0)+OFFSET('Sheet 2_Inputs &amp; Outputs'!AJ$86,$A10,0)+OFFSET('Sheet 2_Inputs &amp; Outputs'!AJ$108,$A10,0)),"Blank")</f>
        <v>0</v>
      </c>
      <c r="AL10" s="133">
        <f ca="1">IFERROR('Sheet 1_Assumptions'!AG36*(OFFSET('Sheet 2_Inputs &amp; Outputs'!AK$64,$A10,0)+OFFSET('Sheet 2_Inputs &amp; Outputs'!AK$86,$A10,0)+OFFSET('Sheet 2_Inputs &amp; Outputs'!AK$108,$A10,0)),"Blank")</f>
        <v>0</v>
      </c>
      <c r="AM10" s="133">
        <f ca="1">IFERROR('Sheet 1_Assumptions'!AH36*(OFFSET('Sheet 2_Inputs &amp; Outputs'!AL$64,$A10,0)+OFFSET('Sheet 2_Inputs &amp; Outputs'!AL$86,$A10,0)+OFFSET('Sheet 2_Inputs &amp; Outputs'!AL$108,$A10,0)),"Blank")</f>
        <v>0</v>
      </c>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row>
    <row r="11" spans="1:65" x14ac:dyDescent="0.3">
      <c r="A11" s="138">
        <v>5</v>
      </c>
      <c r="B11" s="312">
        <f t="shared" si="1"/>
        <v>13.059999999999999</v>
      </c>
      <c r="C11" s="120" t="s">
        <v>75</v>
      </c>
      <c r="D11" s="99" t="str">
        <f>'Sheet 1_Assumptions'!C37</f>
        <v>Methane</v>
      </c>
      <c r="E11" s="77" t="s">
        <v>131</v>
      </c>
      <c r="F11" s="86">
        <f>'Sheet 1_Assumptions'!D37</f>
        <v>0</v>
      </c>
      <c r="G11" s="244" t="s">
        <v>100</v>
      </c>
      <c r="H11" s="333">
        <f t="shared" ca="1" si="0"/>
        <v>0</v>
      </c>
      <c r="I11" s="133">
        <f ca="1">IFERROR('Sheet 1_Assumptions'!D37*(OFFSET('Sheet 2_Inputs &amp; Outputs'!H$64,$A11,0)+OFFSET('Sheet 2_Inputs &amp; Outputs'!H$86,$A11,0)+OFFSET('Sheet 2_Inputs &amp; Outputs'!H$108,$A11,0)),"Blank")</f>
        <v>0</v>
      </c>
      <c r="J11" s="133">
        <f ca="1">IFERROR('Sheet 1_Assumptions'!E37*(OFFSET('Sheet 2_Inputs &amp; Outputs'!I$64,$A11,0)+OFFSET('Sheet 2_Inputs &amp; Outputs'!I$86,$A11,0)+OFFSET('Sheet 2_Inputs &amp; Outputs'!I$108,$A11,0)),"Blank")</f>
        <v>0</v>
      </c>
      <c r="K11" s="133">
        <f ca="1">IFERROR('Sheet 1_Assumptions'!F37*(OFFSET('Sheet 2_Inputs &amp; Outputs'!J$64,$A11,0)+OFFSET('Sheet 2_Inputs &amp; Outputs'!J$86,$A11,0)+OFFSET('Sheet 2_Inputs &amp; Outputs'!J$108,$A11,0)),"Blank")</f>
        <v>0</v>
      </c>
      <c r="L11" s="133">
        <f ca="1">IFERROR('Sheet 1_Assumptions'!G37*(OFFSET('Sheet 2_Inputs &amp; Outputs'!K$64,$A11,0)+OFFSET('Sheet 2_Inputs &amp; Outputs'!K$86,$A11,0)+OFFSET('Sheet 2_Inputs &amp; Outputs'!K$108,$A11,0)),"Blank")</f>
        <v>0</v>
      </c>
      <c r="M11" s="133">
        <f ca="1">IFERROR('Sheet 1_Assumptions'!H37*(OFFSET('Sheet 2_Inputs &amp; Outputs'!L$64,$A11,0)+OFFSET('Sheet 2_Inputs &amp; Outputs'!L$86,$A11,0)+OFFSET('Sheet 2_Inputs &amp; Outputs'!L$108,$A11,0)),"Blank")</f>
        <v>0</v>
      </c>
      <c r="N11" s="133">
        <f ca="1">IFERROR('Sheet 1_Assumptions'!I37*(OFFSET('Sheet 2_Inputs &amp; Outputs'!M$64,$A11,0)+OFFSET('Sheet 2_Inputs &amp; Outputs'!M$86,$A11,0)+OFFSET('Sheet 2_Inputs &amp; Outputs'!M$108,$A11,0)),"Blank")</f>
        <v>0</v>
      </c>
      <c r="O11" s="133">
        <f ca="1">IFERROR('Sheet 1_Assumptions'!J37*(OFFSET('Sheet 2_Inputs &amp; Outputs'!N$64,$A11,0)+OFFSET('Sheet 2_Inputs &amp; Outputs'!N$86,$A11,0)+OFFSET('Sheet 2_Inputs &amp; Outputs'!N$108,$A11,0)),"Blank")</f>
        <v>0</v>
      </c>
      <c r="P11" s="133">
        <f ca="1">IFERROR('Sheet 1_Assumptions'!K37*(OFFSET('Sheet 2_Inputs &amp; Outputs'!O$64,$A11,0)+OFFSET('Sheet 2_Inputs &amp; Outputs'!O$86,$A11,0)+OFFSET('Sheet 2_Inputs &amp; Outputs'!O$108,$A11,0)),"Blank")</f>
        <v>0</v>
      </c>
      <c r="Q11" s="133">
        <f ca="1">IFERROR('Sheet 1_Assumptions'!L37*(OFFSET('Sheet 2_Inputs &amp; Outputs'!P$64,$A11,0)+OFFSET('Sheet 2_Inputs &amp; Outputs'!P$86,$A11,0)+OFFSET('Sheet 2_Inputs &amp; Outputs'!P$108,$A11,0)),"Blank")</f>
        <v>0</v>
      </c>
      <c r="R11" s="133">
        <f ca="1">IFERROR('Sheet 1_Assumptions'!M37*(OFFSET('Sheet 2_Inputs &amp; Outputs'!Q$64,$A11,0)+OFFSET('Sheet 2_Inputs &amp; Outputs'!Q$86,$A11,0)+OFFSET('Sheet 2_Inputs &amp; Outputs'!Q$108,$A11,0)),"Blank")</f>
        <v>0</v>
      </c>
      <c r="S11" s="133">
        <f ca="1">IFERROR('Sheet 1_Assumptions'!N37*(OFFSET('Sheet 2_Inputs &amp; Outputs'!R$64,$A11,0)+OFFSET('Sheet 2_Inputs &amp; Outputs'!R$86,$A11,0)+OFFSET('Sheet 2_Inputs &amp; Outputs'!R$108,$A11,0)),"Blank")</f>
        <v>0</v>
      </c>
      <c r="T11" s="133">
        <f ca="1">IFERROR('Sheet 1_Assumptions'!O37*(OFFSET('Sheet 2_Inputs &amp; Outputs'!S$64,$A11,0)+OFFSET('Sheet 2_Inputs &amp; Outputs'!S$86,$A11,0)+OFFSET('Sheet 2_Inputs &amp; Outputs'!S$108,$A11,0)),"Blank")</f>
        <v>0</v>
      </c>
      <c r="U11" s="133">
        <f ca="1">IFERROR('Sheet 1_Assumptions'!P37*(OFFSET('Sheet 2_Inputs &amp; Outputs'!T$64,$A11,0)+OFFSET('Sheet 2_Inputs &amp; Outputs'!T$86,$A11,0)+OFFSET('Sheet 2_Inputs &amp; Outputs'!T$108,$A11,0)),"Blank")</f>
        <v>0</v>
      </c>
      <c r="V11" s="133">
        <f ca="1">IFERROR('Sheet 1_Assumptions'!Q37*(OFFSET('Sheet 2_Inputs &amp; Outputs'!U$64,$A11,0)+OFFSET('Sheet 2_Inputs &amp; Outputs'!U$86,$A11,0)+OFFSET('Sheet 2_Inputs &amp; Outputs'!U$108,$A11,0)),"Blank")</f>
        <v>0</v>
      </c>
      <c r="W11" s="133">
        <f ca="1">IFERROR('Sheet 1_Assumptions'!R37*(OFFSET('Sheet 2_Inputs &amp; Outputs'!V$64,$A11,0)+OFFSET('Sheet 2_Inputs &amp; Outputs'!V$86,$A11,0)+OFFSET('Sheet 2_Inputs &amp; Outputs'!V$108,$A11,0)),"Blank")</f>
        <v>0</v>
      </c>
      <c r="X11" s="133">
        <f ca="1">IFERROR('Sheet 1_Assumptions'!S37*(OFFSET('Sheet 2_Inputs &amp; Outputs'!W$64,$A11,0)+OFFSET('Sheet 2_Inputs &amp; Outputs'!W$86,$A11,0)+OFFSET('Sheet 2_Inputs &amp; Outputs'!W$108,$A11,0)),"Blank")</f>
        <v>0</v>
      </c>
      <c r="Y11" s="133">
        <f ca="1">IFERROR('Sheet 1_Assumptions'!T37*(OFFSET('Sheet 2_Inputs &amp; Outputs'!X$64,$A11,0)+OFFSET('Sheet 2_Inputs &amp; Outputs'!X$86,$A11,0)+OFFSET('Sheet 2_Inputs &amp; Outputs'!X$108,$A11,0)),"Blank")</f>
        <v>0</v>
      </c>
      <c r="Z11" s="133">
        <f ca="1">IFERROR('Sheet 1_Assumptions'!U37*(OFFSET('Sheet 2_Inputs &amp; Outputs'!Y$64,$A11,0)+OFFSET('Sheet 2_Inputs &amp; Outputs'!Y$86,$A11,0)+OFFSET('Sheet 2_Inputs &amp; Outputs'!Y$108,$A11,0)),"Blank")</f>
        <v>0</v>
      </c>
      <c r="AA11" s="133">
        <f ca="1">IFERROR('Sheet 1_Assumptions'!V37*(OFFSET('Sheet 2_Inputs &amp; Outputs'!Z$64,$A11,0)+OFFSET('Sheet 2_Inputs &amp; Outputs'!Z$86,$A11,0)+OFFSET('Sheet 2_Inputs &amp; Outputs'!Z$108,$A11,0)),"Blank")</f>
        <v>0</v>
      </c>
      <c r="AB11" s="133">
        <f ca="1">IFERROR('Sheet 1_Assumptions'!W37*(OFFSET('Sheet 2_Inputs &amp; Outputs'!AA$64,$A11,0)+OFFSET('Sheet 2_Inputs &amp; Outputs'!AA$86,$A11,0)+OFFSET('Sheet 2_Inputs &amp; Outputs'!AA$108,$A11,0)),"Blank")</f>
        <v>0</v>
      </c>
      <c r="AC11" s="133">
        <f ca="1">IFERROR('Sheet 1_Assumptions'!X37*(OFFSET('Sheet 2_Inputs &amp; Outputs'!AB$64,$A11,0)+OFFSET('Sheet 2_Inputs &amp; Outputs'!AB$86,$A11,0)+OFFSET('Sheet 2_Inputs &amp; Outputs'!AB$108,$A11,0)),"Blank")</f>
        <v>0</v>
      </c>
      <c r="AD11" s="133">
        <f ca="1">IFERROR('Sheet 1_Assumptions'!Y37*(OFFSET('Sheet 2_Inputs &amp; Outputs'!AC$64,$A11,0)+OFFSET('Sheet 2_Inputs &amp; Outputs'!AC$86,$A11,0)+OFFSET('Sheet 2_Inputs &amp; Outputs'!AC$108,$A11,0)),"Blank")</f>
        <v>0</v>
      </c>
      <c r="AE11" s="133">
        <f ca="1">IFERROR('Sheet 1_Assumptions'!Z37*(OFFSET('Sheet 2_Inputs &amp; Outputs'!AD$64,$A11,0)+OFFSET('Sheet 2_Inputs &amp; Outputs'!AD$86,$A11,0)+OFFSET('Sheet 2_Inputs &amp; Outputs'!AD$108,$A11,0)),"Blank")</f>
        <v>0</v>
      </c>
      <c r="AF11" s="133">
        <f ca="1">IFERROR('Sheet 1_Assumptions'!AA37*(OFFSET('Sheet 2_Inputs &amp; Outputs'!AE$64,$A11,0)+OFFSET('Sheet 2_Inputs &amp; Outputs'!AE$86,$A11,0)+OFFSET('Sheet 2_Inputs &amp; Outputs'!AE$108,$A11,0)),"Blank")</f>
        <v>0</v>
      </c>
      <c r="AG11" s="133">
        <f ca="1">IFERROR('Sheet 1_Assumptions'!AB37*(OFFSET('Sheet 2_Inputs &amp; Outputs'!AF$64,$A11,0)+OFFSET('Sheet 2_Inputs &amp; Outputs'!AF$86,$A11,0)+OFFSET('Sheet 2_Inputs &amp; Outputs'!AF$108,$A11,0)),"Blank")</f>
        <v>0</v>
      </c>
      <c r="AH11" s="133">
        <f ca="1">IFERROR('Sheet 1_Assumptions'!AC37*(OFFSET('Sheet 2_Inputs &amp; Outputs'!AG$64,$A11,0)+OFFSET('Sheet 2_Inputs &amp; Outputs'!AG$86,$A11,0)+OFFSET('Sheet 2_Inputs &amp; Outputs'!AG$108,$A11,0)),"Blank")</f>
        <v>0</v>
      </c>
      <c r="AI11" s="133">
        <f ca="1">IFERROR('Sheet 1_Assumptions'!AD37*(OFFSET('Sheet 2_Inputs &amp; Outputs'!AH$64,$A11,0)+OFFSET('Sheet 2_Inputs &amp; Outputs'!AH$86,$A11,0)+OFFSET('Sheet 2_Inputs &amp; Outputs'!AH$108,$A11,0)),"Blank")</f>
        <v>0</v>
      </c>
      <c r="AJ11" s="133">
        <f ca="1">IFERROR('Sheet 1_Assumptions'!AE37*(OFFSET('Sheet 2_Inputs &amp; Outputs'!AI$64,$A11,0)+OFFSET('Sheet 2_Inputs &amp; Outputs'!AI$86,$A11,0)+OFFSET('Sheet 2_Inputs &amp; Outputs'!AI$108,$A11,0)),"Blank")</f>
        <v>0</v>
      </c>
      <c r="AK11" s="133">
        <f ca="1">IFERROR('Sheet 1_Assumptions'!AF37*(OFFSET('Sheet 2_Inputs &amp; Outputs'!AJ$64,$A11,0)+OFFSET('Sheet 2_Inputs &amp; Outputs'!AJ$86,$A11,0)+OFFSET('Sheet 2_Inputs &amp; Outputs'!AJ$108,$A11,0)),"Blank")</f>
        <v>0</v>
      </c>
      <c r="AL11" s="133">
        <f ca="1">IFERROR('Sheet 1_Assumptions'!AG37*(OFFSET('Sheet 2_Inputs &amp; Outputs'!AK$64,$A11,0)+OFFSET('Sheet 2_Inputs &amp; Outputs'!AK$86,$A11,0)+OFFSET('Sheet 2_Inputs &amp; Outputs'!AK$108,$A11,0)),"Blank")</f>
        <v>0</v>
      </c>
      <c r="AM11" s="133">
        <f ca="1">IFERROR('Sheet 1_Assumptions'!AH37*(OFFSET('Sheet 2_Inputs &amp; Outputs'!AL$64,$A11,0)+OFFSET('Sheet 2_Inputs &amp; Outputs'!AL$86,$A11,0)+OFFSET('Sheet 2_Inputs &amp; Outputs'!AL$108,$A11,0)),"Blank")</f>
        <v>0</v>
      </c>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row>
    <row r="12" spans="1:65" x14ac:dyDescent="0.3">
      <c r="A12" s="138">
        <v>6</v>
      </c>
      <c r="B12" s="312">
        <f t="shared" si="1"/>
        <v>13.069999999999999</v>
      </c>
      <c r="C12" s="120" t="s">
        <v>76</v>
      </c>
      <c r="D12" s="99" t="str">
        <f>'Sheet 1_Assumptions'!C38</f>
        <v>Other</v>
      </c>
      <c r="E12" s="77" t="s">
        <v>131</v>
      </c>
      <c r="F12" s="86">
        <f>'Sheet 1_Assumptions'!D38</f>
        <v>0</v>
      </c>
      <c r="G12" s="244" t="s">
        <v>100</v>
      </c>
      <c r="H12" s="333">
        <f t="shared" ca="1" si="0"/>
        <v>0</v>
      </c>
      <c r="I12" s="133">
        <f ca="1">IFERROR('Sheet 1_Assumptions'!D38*(OFFSET('Sheet 2_Inputs &amp; Outputs'!H$64,$A12,0)+OFFSET('Sheet 2_Inputs &amp; Outputs'!H$86,$A12,0)+OFFSET('Sheet 2_Inputs &amp; Outputs'!H$108,$A12,0)),"Blank")</f>
        <v>0</v>
      </c>
      <c r="J12" s="133">
        <f ca="1">IFERROR('Sheet 1_Assumptions'!E38*(OFFSET('Sheet 2_Inputs &amp; Outputs'!I$64,$A12,0)+OFFSET('Sheet 2_Inputs &amp; Outputs'!I$86,$A12,0)+OFFSET('Sheet 2_Inputs &amp; Outputs'!I$108,$A12,0)),"Blank")</f>
        <v>0</v>
      </c>
      <c r="K12" s="133">
        <f ca="1">IFERROR('Sheet 1_Assumptions'!F38*(OFFSET('Sheet 2_Inputs &amp; Outputs'!J$64,$A12,0)+OFFSET('Sheet 2_Inputs &amp; Outputs'!J$86,$A12,0)+OFFSET('Sheet 2_Inputs &amp; Outputs'!J$108,$A12,0)),"Blank")</f>
        <v>0</v>
      </c>
      <c r="L12" s="133">
        <f ca="1">IFERROR('Sheet 1_Assumptions'!G38*(OFFSET('Sheet 2_Inputs &amp; Outputs'!K$64,$A12,0)+OFFSET('Sheet 2_Inputs &amp; Outputs'!K$86,$A12,0)+OFFSET('Sheet 2_Inputs &amp; Outputs'!K$108,$A12,0)),"Blank")</f>
        <v>0</v>
      </c>
      <c r="M12" s="133">
        <f ca="1">IFERROR('Sheet 1_Assumptions'!H38*(OFFSET('Sheet 2_Inputs &amp; Outputs'!L$64,$A12,0)+OFFSET('Sheet 2_Inputs &amp; Outputs'!L$86,$A12,0)+OFFSET('Sheet 2_Inputs &amp; Outputs'!L$108,$A12,0)),"Blank")</f>
        <v>0</v>
      </c>
      <c r="N12" s="133">
        <f ca="1">IFERROR('Sheet 1_Assumptions'!I38*(OFFSET('Sheet 2_Inputs &amp; Outputs'!M$64,$A12,0)+OFFSET('Sheet 2_Inputs &amp; Outputs'!M$86,$A12,0)+OFFSET('Sheet 2_Inputs &amp; Outputs'!M$108,$A12,0)),"Blank")</f>
        <v>0</v>
      </c>
      <c r="O12" s="133">
        <f ca="1">IFERROR('Sheet 1_Assumptions'!J38*(OFFSET('Sheet 2_Inputs &amp; Outputs'!N$64,$A12,0)+OFFSET('Sheet 2_Inputs &amp; Outputs'!N$86,$A12,0)+OFFSET('Sheet 2_Inputs &amp; Outputs'!N$108,$A12,0)),"Blank")</f>
        <v>0</v>
      </c>
      <c r="P12" s="133">
        <f ca="1">IFERROR('Sheet 1_Assumptions'!K38*(OFFSET('Sheet 2_Inputs &amp; Outputs'!O$64,$A12,0)+OFFSET('Sheet 2_Inputs &amp; Outputs'!O$86,$A12,0)+OFFSET('Sheet 2_Inputs &amp; Outputs'!O$108,$A12,0)),"Blank")</f>
        <v>0</v>
      </c>
      <c r="Q12" s="133">
        <f ca="1">IFERROR('Sheet 1_Assumptions'!L38*(OFFSET('Sheet 2_Inputs &amp; Outputs'!P$64,$A12,0)+OFFSET('Sheet 2_Inputs &amp; Outputs'!P$86,$A12,0)+OFFSET('Sheet 2_Inputs &amp; Outputs'!P$108,$A12,0)),"Blank")</f>
        <v>0</v>
      </c>
      <c r="R12" s="133">
        <f ca="1">IFERROR('Sheet 1_Assumptions'!M38*(OFFSET('Sheet 2_Inputs &amp; Outputs'!Q$64,$A12,0)+OFFSET('Sheet 2_Inputs &amp; Outputs'!Q$86,$A12,0)+OFFSET('Sheet 2_Inputs &amp; Outputs'!Q$108,$A12,0)),"Blank")</f>
        <v>0</v>
      </c>
      <c r="S12" s="133">
        <f ca="1">IFERROR('Sheet 1_Assumptions'!N38*(OFFSET('Sheet 2_Inputs &amp; Outputs'!R$64,$A12,0)+OFFSET('Sheet 2_Inputs &amp; Outputs'!R$86,$A12,0)+OFFSET('Sheet 2_Inputs &amp; Outputs'!R$108,$A12,0)),"Blank")</f>
        <v>0</v>
      </c>
      <c r="T12" s="133">
        <f ca="1">IFERROR('Sheet 1_Assumptions'!O38*(OFFSET('Sheet 2_Inputs &amp; Outputs'!S$64,$A12,0)+OFFSET('Sheet 2_Inputs &amp; Outputs'!S$86,$A12,0)+OFFSET('Sheet 2_Inputs &amp; Outputs'!S$108,$A12,0)),"Blank")</f>
        <v>0</v>
      </c>
      <c r="U12" s="133">
        <f ca="1">IFERROR('Sheet 1_Assumptions'!P38*(OFFSET('Sheet 2_Inputs &amp; Outputs'!T$64,$A12,0)+OFFSET('Sheet 2_Inputs &amp; Outputs'!T$86,$A12,0)+OFFSET('Sheet 2_Inputs &amp; Outputs'!T$108,$A12,0)),"Blank")</f>
        <v>0</v>
      </c>
      <c r="V12" s="133">
        <f ca="1">IFERROR('Sheet 1_Assumptions'!Q38*(OFFSET('Sheet 2_Inputs &amp; Outputs'!U$64,$A12,0)+OFFSET('Sheet 2_Inputs &amp; Outputs'!U$86,$A12,0)+OFFSET('Sheet 2_Inputs &amp; Outputs'!U$108,$A12,0)),"Blank")</f>
        <v>0</v>
      </c>
      <c r="W12" s="133">
        <f ca="1">IFERROR('Sheet 1_Assumptions'!R38*(OFFSET('Sheet 2_Inputs &amp; Outputs'!V$64,$A12,0)+OFFSET('Sheet 2_Inputs &amp; Outputs'!V$86,$A12,0)+OFFSET('Sheet 2_Inputs &amp; Outputs'!V$108,$A12,0)),"Blank")</f>
        <v>0</v>
      </c>
      <c r="X12" s="133">
        <f ca="1">IFERROR('Sheet 1_Assumptions'!S38*(OFFSET('Sheet 2_Inputs &amp; Outputs'!W$64,$A12,0)+OFFSET('Sheet 2_Inputs &amp; Outputs'!W$86,$A12,0)+OFFSET('Sheet 2_Inputs &amp; Outputs'!W$108,$A12,0)),"Blank")</f>
        <v>0</v>
      </c>
      <c r="Y12" s="133">
        <f ca="1">IFERROR('Sheet 1_Assumptions'!T38*(OFFSET('Sheet 2_Inputs &amp; Outputs'!X$64,$A12,0)+OFFSET('Sheet 2_Inputs &amp; Outputs'!X$86,$A12,0)+OFFSET('Sheet 2_Inputs &amp; Outputs'!X$108,$A12,0)),"Blank")</f>
        <v>0</v>
      </c>
      <c r="Z12" s="133">
        <f ca="1">IFERROR('Sheet 1_Assumptions'!U38*(OFFSET('Sheet 2_Inputs &amp; Outputs'!Y$64,$A12,0)+OFFSET('Sheet 2_Inputs &amp; Outputs'!Y$86,$A12,0)+OFFSET('Sheet 2_Inputs &amp; Outputs'!Y$108,$A12,0)),"Blank")</f>
        <v>0</v>
      </c>
      <c r="AA12" s="133">
        <f ca="1">IFERROR('Sheet 1_Assumptions'!V38*(OFFSET('Sheet 2_Inputs &amp; Outputs'!Z$64,$A12,0)+OFFSET('Sheet 2_Inputs &amp; Outputs'!Z$86,$A12,0)+OFFSET('Sheet 2_Inputs &amp; Outputs'!Z$108,$A12,0)),"Blank")</f>
        <v>0</v>
      </c>
      <c r="AB12" s="133">
        <f ca="1">IFERROR('Sheet 1_Assumptions'!W38*(OFFSET('Sheet 2_Inputs &amp; Outputs'!AA$64,$A12,0)+OFFSET('Sheet 2_Inputs &amp; Outputs'!AA$86,$A12,0)+OFFSET('Sheet 2_Inputs &amp; Outputs'!AA$108,$A12,0)),"Blank")</f>
        <v>0</v>
      </c>
      <c r="AC12" s="133">
        <f ca="1">IFERROR('Sheet 1_Assumptions'!X38*(OFFSET('Sheet 2_Inputs &amp; Outputs'!AB$64,$A12,0)+OFFSET('Sheet 2_Inputs &amp; Outputs'!AB$86,$A12,0)+OFFSET('Sheet 2_Inputs &amp; Outputs'!AB$108,$A12,0)),"Blank")</f>
        <v>0</v>
      </c>
      <c r="AD12" s="133">
        <f ca="1">IFERROR('Sheet 1_Assumptions'!Y38*(OFFSET('Sheet 2_Inputs &amp; Outputs'!AC$64,$A12,0)+OFFSET('Sheet 2_Inputs &amp; Outputs'!AC$86,$A12,0)+OFFSET('Sheet 2_Inputs &amp; Outputs'!AC$108,$A12,0)),"Blank")</f>
        <v>0</v>
      </c>
      <c r="AE12" s="133">
        <f ca="1">IFERROR('Sheet 1_Assumptions'!Z38*(OFFSET('Sheet 2_Inputs &amp; Outputs'!AD$64,$A12,0)+OFFSET('Sheet 2_Inputs &amp; Outputs'!AD$86,$A12,0)+OFFSET('Sheet 2_Inputs &amp; Outputs'!AD$108,$A12,0)),"Blank")</f>
        <v>0</v>
      </c>
      <c r="AF12" s="133">
        <f ca="1">IFERROR('Sheet 1_Assumptions'!AA38*(OFFSET('Sheet 2_Inputs &amp; Outputs'!AE$64,$A12,0)+OFFSET('Sheet 2_Inputs &amp; Outputs'!AE$86,$A12,0)+OFFSET('Sheet 2_Inputs &amp; Outputs'!AE$108,$A12,0)),"Blank")</f>
        <v>0</v>
      </c>
      <c r="AG12" s="133">
        <f ca="1">IFERROR('Sheet 1_Assumptions'!AB38*(OFFSET('Sheet 2_Inputs &amp; Outputs'!AF$64,$A12,0)+OFFSET('Sheet 2_Inputs &amp; Outputs'!AF$86,$A12,0)+OFFSET('Sheet 2_Inputs &amp; Outputs'!AF$108,$A12,0)),"Blank")</f>
        <v>0</v>
      </c>
      <c r="AH12" s="133">
        <f ca="1">IFERROR('Sheet 1_Assumptions'!AC38*(OFFSET('Sheet 2_Inputs &amp; Outputs'!AG$64,$A12,0)+OFFSET('Sheet 2_Inputs &amp; Outputs'!AG$86,$A12,0)+OFFSET('Sheet 2_Inputs &amp; Outputs'!AG$108,$A12,0)),"Blank")</f>
        <v>0</v>
      </c>
      <c r="AI12" s="133">
        <f ca="1">IFERROR('Sheet 1_Assumptions'!AD38*(OFFSET('Sheet 2_Inputs &amp; Outputs'!AH$64,$A12,0)+OFFSET('Sheet 2_Inputs &amp; Outputs'!AH$86,$A12,0)+OFFSET('Sheet 2_Inputs &amp; Outputs'!AH$108,$A12,0)),"Blank")</f>
        <v>0</v>
      </c>
      <c r="AJ12" s="133">
        <f ca="1">IFERROR('Sheet 1_Assumptions'!AE38*(OFFSET('Sheet 2_Inputs &amp; Outputs'!AI$64,$A12,0)+OFFSET('Sheet 2_Inputs &amp; Outputs'!AI$86,$A12,0)+OFFSET('Sheet 2_Inputs &amp; Outputs'!AI$108,$A12,0)),"Blank")</f>
        <v>0</v>
      </c>
      <c r="AK12" s="133">
        <f ca="1">IFERROR('Sheet 1_Assumptions'!AF38*(OFFSET('Sheet 2_Inputs &amp; Outputs'!AJ$64,$A12,0)+OFFSET('Sheet 2_Inputs &amp; Outputs'!AJ$86,$A12,0)+OFFSET('Sheet 2_Inputs &amp; Outputs'!AJ$108,$A12,0)),"Blank")</f>
        <v>0</v>
      </c>
      <c r="AL12" s="133">
        <f ca="1">IFERROR('Sheet 1_Assumptions'!AG38*(OFFSET('Sheet 2_Inputs &amp; Outputs'!AK$64,$A12,0)+OFFSET('Sheet 2_Inputs &amp; Outputs'!AK$86,$A12,0)+OFFSET('Sheet 2_Inputs &amp; Outputs'!AK$108,$A12,0)),"Blank")</f>
        <v>0</v>
      </c>
      <c r="AM12" s="133">
        <f ca="1">IFERROR('Sheet 1_Assumptions'!AH38*(OFFSET('Sheet 2_Inputs &amp; Outputs'!AL$64,$A12,0)+OFFSET('Sheet 2_Inputs &amp; Outputs'!AL$86,$A12,0)+OFFSET('Sheet 2_Inputs &amp; Outputs'!AL$108,$A12,0)),"Blank")</f>
        <v>0</v>
      </c>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row>
    <row r="13" spans="1:65" x14ac:dyDescent="0.3">
      <c r="A13" s="138">
        <v>7</v>
      </c>
      <c r="B13" s="312">
        <f t="shared" si="1"/>
        <v>13.079999999999998</v>
      </c>
      <c r="C13" s="120" t="s">
        <v>77</v>
      </c>
      <c r="D13" s="99" t="str">
        <f>'Sheet 1_Assumptions'!C39</f>
        <v>Other</v>
      </c>
      <c r="E13" s="77" t="s">
        <v>131</v>
      </c>
      <c r="F13" s="86">
        <f>'Sheet 1_Assumptions'!D39</f>
        <v>0</v>
      </c>
      <c r="G13" s="244" t="s">
        <v>100</v>
      </c>
      <c r="H13" s="333">
        <f t="shared" ca="1" si="0"/>
        <v>0</v>
      </c>
      <c r="I13" s="133">
        <f ca="1">IFERROR('Sheet 1_Assumptions'!D39*(OFFSET('Sheet 2_Inputs &amp; Outputs'!H$64,$A13,0)+OFFSET('Sheet 2_Inputs &amp; Outputs'!H$86,$A13,0)+OFFSET('Sheet 2_Inputs &amp; Outputs'!H$108,$A13,0)),"Blank")</f>
        <v>0</v>
      </c>
      <c r="J13" s="133">
        <f ca="1">IFERROR('Sheet 1_Assumptions'!E39*(OFFSET('Sheet 2_Inputs &amp; Outputs'!I$64,$A13,0)+OFFSET('Sheet 2_Inputs &amp; Outputs'!I$86,$A13,0)+OFFSET('Sheet 2_Inputs &amp; Outputs'!I$108,$A13,0)),"Blank")</f>
        <v>0</v>
      </c>
      <c r="K13" s="133">
        <f ca="1">IFERROR('Sheet 1_Assumptions'!F39*(OFFSET('Sheet 2_Inputs &amp; Outputs'!J$64,$A13,0)+OFFSET('Sheet 2_Inputs &amp; Outputs'!J$86,$A13,0)+OFFSET('Sheet 2_Inputs &amp; Outputs'!J$108,$A13,0)),"Blank")</f>
        <v>0</v>
      </c>
      <c r="L13" s="133">
        <f ca="1">IFERROR('Sheet 1_Assumptions'!G39*(OFFSET('Sheet 2_Inputs &amp; Outputs'!K$64,$A13,0)+OFFSET('Sheet 2_Inputs &amp; Outputs'!K$86,$A13,0)+OFFSET('Sheet 2_Inputs &amp; Outputs'!K$108,$A13,0)),"Blank")</f>
        <v>0</v>
      </c>
      <c r="M13" s="133">
        <f ca="1">IFERROR('Sheet 1_Assumptions'!H39*(OFFSET('Sheet 2_Inputs &amp; Outputs'!L$64,$A13,0)+OFFSET('Sheet 2_Inputs &amp; Outputs'!L$86,$A13,0)+OFFSET('Sheet 2_Inputs &amp; Outputs'!L$108,$A13,0)),"Blank")</f>
        <v>0</v>
      </c>
      <c r="N13" s="133">
        <f ca="1">IFERROR('Sheet 1_Assumptions'!I39*(OFFSET('Sheet 2_Inputs &amp; Outputs'!M$64,$A13,0)+OFFSET('Sheet 2_Inputs &amp; Outputs'!M$86,$A13,0)+OFFSET('Sheet 2_Inputs &amp; Outputs'!M$108,$A13,0)),"Blank")</f>
        <v>0</v>
      </c>
      <c r="O13" s="133">
        <f ca="1">IFERROR('Sheet 1_Assumptions'!J39*(OFFSET('Sheet 2_Inputs &amp; Outputs'!N$64,$A13,0)+OFFSET('Sheet 2_Inputs &amp; Outputs'!N$86,$A13,0)+OFFSET('Sheet 2_Inputs &amp; Outputs'!N$108,$A13,0)),"Blank")</f>
        <v>0</v>
      </c>
      <c r="P13" s="133">
        <f ca="1">IFERROR('Sheet 1_Assumptions'!K39*(OFFSET('Sheet 2_Inputs &amp; Outputs'!O$64,$A13,0)+OFFSET('Sheet 2_Inputs &amp; Outputs'!O$86,$A13,0)+OFFSET('Sheet 2_Inputs &amp; Outputs'!O$108,$A13,0)),"Blank")</f>
        <v>0</v>
      </c>
      <c r="Q13" s="133">
        <f ca="1">IFERROR('Sheet 1_Assumptions'!L39*(OFFSET('Sheet 2_Inputs &amp; Outputs'!P$64,$A13,0)+OFFSET('Sheet 2_Inputs &amp; Outputs'!P$86,$A13,0)+OFFSET('Sheet 2_Inputs &amp; Outputs'!P$108,$A13,0)),"Blank")</f>
        <v>0</v>
      </c>
      <c r="R13" s="133">
        <f ca="1">IFERROR('Sheet 1_Assumptions'!M39*(OFFSET('Sheet 2_Inputs &amp; Outputs'!Q$64,$A13,0)+OFFSET('Sheet 2_Inputs &amp; Outputs'!Q$86,$A13,0)+OFFSET('Sheet 2_Inputs &amp; Outputs'!Q$108,$A13,0)),"Blank")</f>
        <v>0</v>
      </c>
      <c r="S13" s="133">
        <f ca="1">IFERROR('Sheet 1_Assumptions'!N39*(OFFSET('Sheet 2_Inputs &amp; Outputs'!R$64,$A13,0)+OFFSET('Sheet 2_Inputs &amp; Outputs'!R$86,$A13,0)+OFFSET('Sheet 2_Inputs &amp; Outputs'!R$108,$A13,0)),"Blank")</f>
        <v>0</v>
      </c>
      <c r="T13" s="133">
        <f ca="1">IFERROR('Sheet 1_Assumptions'!O39*(OFFSET('Sheet 2_Inputs &amp; Outputs'!S$64,$A13,0)+OFFSET('Sheet 2_Inputs &amp; Outputs'!S$86,$A13,0)+OFFSET('Sheet 2_Inputs &amp; Outputs'!S$108,$A13,0)),"Blank")</f>
        <v>0</v>
      </c>
      <c r="U13" s="133">
        <f ca="1">IFERROR('Sheet 1_Assumptions'!P39*(OFFSET('Sheet 2_Inputs &amp; Outputs'!T$64,$A13,0)+OFFSET('Sheet 2_Inputs &amp; Outputs'!T$86,$A13,0)+OFFSET('Sheet 2_Inputs &amp; Outputs'!T$108,$A13,0)),"Blank")</f>
        <v>0</v>
      </c>
      <c r="V13" s="133">
        <f ca="1">IFERROR('Sheet 1_Assumptions'!Q39*(OFFSET('Sheet 2_Inputs &amp; Outputs'!U$64,$A13,0)+OFFSET('Sheet 2_Inputs &amp; Outputs'!U$86,$A13,0)+OFFSET('Sheet 2_Inputs &amp; Outputs'!U$108,$A13,0)),"Blank")</f>
        <v>0</v>
      </c>
      <c r="W13" s="133">
        <f ca="1">IFERROR('Sheet 1_Assumptions'!R39*(OFFSET('Sheet 2_Inputs &amp; Outputs'!V$64,$A13,0)+OFFSET('Sheet 2_Inputs &amp; Outputs'!V$86,$A13,0)+OFFSET('Sheet 2_Inputs &amp; Outputs'!V$108,$A13,0)),"Blank")</f>
        <v>0</v>
      </c>
      <c r="X13" s="133">
        <f ca="1">IFERROR('Sheet 1_Assumptions'!S39*(OFFSET('Sheet 2_Inputs &amp; Outputs'!W$64,$A13,0)+OFFSET('Sheet 2_Inputs &amp; Outputs'!W$86,$A13,0)+OFFSET('Sheet 2_Inputs &amp; Outputs'!W$108,$A13,0)),"Blank")</f>
        <v>0</v>
      </c>
      <c r="Y13" s="133">
        <f ca="1">IFERROR('Sheet 1_Assumptions'!T39*(OFFSET('Sheet 2_Inputs &amp; Outputs'!X$64,$A13,0)+OFFSET('Sheet 2_Inputs &amp; Outputs'!X$86,$A13,0)+OFFSET('Sheet 2_Inputs &amp; Outputs'!X$108,$A13,0)),"Blank")</f>
        <v>0</v>
      </c>
      <c r="Z13" s="133">
        <f ca="1">IFERROR('Sheet 1_Assumptions'!U39*(OFFSET('Sheet 2_Inputs &amp; Outputs'!Y$64,$A13,0)+OFFSET('Sheet 2_Inputs &amp; Outputs'!Y$86,$A13,0)+OFFSET('Sheet 2_Inputs &amp; Outputs'!Y$108,$A13,0)),"Blank")</f>
        <v>0</v>
      </c>
      <c r="AA13" s="133">
        <f ca="1">IFERROR('Sheet 1_Assumptions'!V39*(OFFSET('Sheet 2_Inputs &amp; Outputs'!Z$64,$A13,0)+OFFSET('Sheet 2_Inputs &amp; Outputs'!Z$86,$A13,0)+OFFSET('Sheet 2_Inputs &amp; Outputs'!Z$108,$A13,0)),"Blank")</f>
        <v>0</v>
      </c>
      <c r="AB13" s="133">
        <f ca="1">IFERROR('Sheet 1_Assumptions'!W39*(OFFSET('Sheet 2_Inputs &amp; Outputs'!AA$64,$A13,0)+OFFSET('Sheet 2_Inputs &amp; Outputs'!AA$86,$A13,0)+OFFSET('Sheet 2_Inputs &amp; Outputs'!AA$108,$A13,0)),"Blank")</f>
        <v>0</v>
      </c>
      <c r="AC13" s="133">
        <f ca="1">IFERROR('Sheet 1_Assumptions'!X39*(OFFSET('Sheet 2_Inputs &amp; Outputs'!AB$64,$A13,0)+OFFSET('Sheet 2_Inputs &amp; Outputs'!AB$86,$A13,0)+OFFSET('Sheet 2_Inputs &amp; Outputs'!AB$108,$A13,0)),"Blank")</f>
        <v>0</v>
      </c>
      <c r="AD13" s="133">
        <f ca="1">IFERROR('Sheet 1_Assumptions'!Y39*(OFFSET('Sheet 2_Inputs &amp; Outputs'!AC$64,$A13,0)+OFFSET('Sheet 2_Inputs &amp; Outputs'!AC$86,$A13,0)+OFFSET('Sheet 2_Inputs &amp; Outputs'!AC$108,$A13,0)),"Blank")</f>
        <v>0</v>
      </c>
      <c r="AE13" s="133">
        <f ca="1">IFERROR('Sheet 1_Assumptions'!Z39*(OFFSET('Sheet 2_Inputs &amp; Outputs'!AD$64,$A13,0)+OFFSET('Sheet 2_Inputs &amp; Outputs'!AD$86,$A13,0)+OFFSET('Sheet 2_Inputs &amp; Outputs'!AD$108,$A13,0)),"Blank")</f>
        <v>0</v>
      </c>
      <c r="AF13" s="133">
        <f ca="1">IFERROR('Sheet 1_Assumptions'!AA39*(OFFSET('Sheet 2_Inputs &amp; Outputs'!AE$64,$A13,0)+OFFSET('Sheet 2_Inputs &amp; Outputs'!AE$86,$A13,0)+OFFSET('Sheet 2_Inputs &amp; Outputs'!AE$108,$A13,0)),"Blank")</f>
        <v>0</v>
      </c>
      <c r="AG13" s="133">
        <f ca="1">IFERROR('Sheet 1_Assumptions'!AB39*(OFFSET('Sheet 2_Inputs &amp; Outputs'!AF$64,$A13,0)+OFFSET('Sheet 2_Inputs &amp; Outputs'!AF$86,$A13,0)+OFFSET('Sheet 2_Inputs &amp; Outputs'!AF$108,$A13,0)),"Blank")</f>
        <v>0</v>
      </c>
      <c r="AH13" s="133">
        <f ca="1">IFERROR('Sheet 1_Assumptions'!AC39*(OFFSET('Sheet 2_Inputs &amp; Outputs'!AG$64,$A13,0)+OFFSET('Sheet 2_Inputs &amp; Outputs'!AG$86,$A13,0)+OFFSET('Sheet 2_Inputs &amp; Outputs'!AG$108,$A13,0)),"Blank")</f>
        <v>0</v>
      </c>
      <c r="AI13" s="133">
        <f ca="1">IFERROR('Sheet 1_Assumptions'!AD39*(OFFSET('Sheet 2_Inputs &amp; Outputs'!AH$64,$A13,0)+OFFSET('Sheet 2_Inputs &amp; Outputs'!AH$86,$A13,0)+OFFSET('Sheet 2_Inputs &amp; Outputs'!AH$108,$A13,0)),"Blank")</f>
        <v>0</v>
      </c>
      <c r="AJ13" s="133">
        <f ca="1">IFERROR('Sheet 1_Assumptions'!AE39*(OFFSET('Sheet 2_Inputs &amp; Outputs'!AI$64,$A13,0)+OFFSET('Sheet 2_Inputs &amp; Outputs'!AI$86,$A13,0)+OFFSET('Sheet 2_Inputs &amp; Outputs'!AI$108,$A13,0)),"Blank")</f>
        <v>0</v>
      </c>
      <c r="AK13" s="133">
        <f ca="1">IFERROR('Sheet 1_Assumptions'!AF39*(OFFSET('Sheet 2_Inputs &amp; Outputs'!AJ$64,$A13,0)+OFFSET('Sheet 2_Inputs &amp; Outputs'!AJ$86,$A13,0)+OFFSET('Sheet 2_Inputs &amp; Outputs'!AJ$108,$A13,0)),"Blank")</f>
        <v>0</v>
      </c>
      <c r="AL13" s="133">
        <f ca="1">IFERROR('Sheet 1_Assumptions'!AG39*(OFFSET('Sheet 2_Inputs &amp; Outputs'!AK$64,$A13,0)+OFFSET('Sheet 2_Inputs &amp; Outputs'!AK$86,$A13,0)+OFFSET('Sheet 2_Inputs &amp; Outputs'!AK$108,$A13,0)),"Blank")</f>
        <v>0</v>
      </c>
      <c r="AM13" s="133">
        <f ca="1">IFERROR('Sheet 1_Assumptions'!AH39*(OFFSET('Sheet 2_Inputs &amp; Outputs'!AL$64,$A13,0)+OFFSET('Sheet 2_Inputs &amp; Outputs'!AL$86,$A13,0)+OFFSET('Sheet 2_Inputs &amp; Outputs'!AL$108,$A13,0)),"Blank")</f>
        <v>0</v>
      </c>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2"/>
      <c r="BK13" s="332"/>
      <c r="BL13" s="332"/>
      <c r="BM13" s="332"/>
    </row>
    <row r="14" spans="1:65" x14ac:dyDescent="0.3">
      <c r="A14" s="138">
        <v>8</v>
      </c>
      <c r="B14" s="312">
        <f t="shared" si="1"/>
        <v>13.089999999999998</v>
      </c>
      <c r="C14" s="120" t="s">
        <v>78</v>
      </c>
      <c r="D14" s="99" t="str">
        <f>'Sheet 1_Assumptions'!C40</f>
        <v>Other</v>
      </c>
      <c r="E14" s="77" t="s">
        <v>131</v>
      </c>
      <c r="F14" s="86">
        <f>'Sheet 1_Assumptions'!D40</f>
        <v>0</v>
      </c>
      <c r="G14" s="244" t="s">
        <v>100</v>
      </c>
      <c r="H14" s="333">
        <f t="shared" ca="1" si="0"/>
        <v>0</v>
      </c>
      <c r="I14" s="133">
        <f ca="1">IFERROR('Sheet 1_Assumptions'!D40*(OFFSET('Sheet 2_Inputs &amp; Outputs'!H$64,$A14,0)+OFFSET('Sheet 2_Inputs &amp; Outputs'!H$86,$A14,0)+OFFSET('Sheet 2_Inputs &amp; Outputs'!H$108,$A14,0)),"Blank")</f>
        <v>0</v>
      </c>
      <c r="J14" s="133">
        <f ca="1">IFERROR('Sheet 1_Assumptions'!E40*(OFFSET('Sheet 2_Inputs &amp; Outputs'!I$64,$A14,0)+OFFSET('Sheet 2_Inputs &amp; Outputs'!I$86,$A14,0)+OFFSET('Sheet 2_Inputs &amp; Outputs'!I$108,$A14,0)),"Blank")</f>
        <v>0</v>
      </c>
      <c r="K14" s="133">
        <f ca="1">IFERROR('Sheet 1_Assumptions'!F40*(OFFSET('Sheet 2_Inputs &amp; Outputs'!J$64,$A14,0)+OFFSET('Sheet 2_Inputs &amp; Outputs'!J$86,$A14,0)+OFFSET('Sheet 2_Inputs &amp; Outputs'!J$108,$A14,0)),"Blank")</f>
        <v>0</v>
      </c>
      <c r="L14" s="133">
        <f ca="1">IFERROR('Sheet 1_Assumptions'!G40*(OFFSET('Sheet 2_Inputs &amp; Outputs'!K$64,$A14,0)+OFFSET('Sheet 2_Inputs &amp; Outputs'!K$86,$A14,0)+OFFSET('Sheet 2_Inputs &amp; Outputs'!K$108,$A14,0)),"Blank")</f>
        <v>0</v>
      </c>
      <c r="M14" s="133">
        <f ca="1">IFERROR('Sheet 1_Assumptions'!H40*(OFFSET('Sheet 2_Inputs &amp; Outputs'!L$64,$A14,0)+OFFSET('Sheet 2_Inputs &amp; Outputs'!L$86,$A14,0)+OFFSET('Sheet 2_Inputs &amp; Outputs'!L$108,$A14,0)),"Blank")</f>
        <v>0</v>
      </c>
      <c r="N14" s="133">
        <f ca="1">IFERROR('Sheet 1_Assumptions'!I40*(OFFSET('Sheet 2_Inputs &amp; Outputs'!M$64,$A14,0)+OFFSET('Sheet 2_Inputs &amp; Outputs'!M$86,$A14,0)+OFFSET('Sheet 2_Inputs &amp; Outputs'!M$108,$A14,0)),"Blank")</f>
        <v>0</v>
      </c>
      <c r="O14" s="133">
        <f ca="1">IFERROR('Sheet 1_Assumptions'!J40*(OFFSET('Sheet 2_Inputs &amp; Outputs'!N$64,$A14,0)+OFFSET('Sheet 2_Inputs &amp; Outputs'!N$86,$A14,0)+OFFSET('Sheet 2_Inputs &amp; Outputs'!N$108,$A14,0)),"Blank")</f>
        <v>0</v>
      </c>
      <c r="P14" s="133">
        <f ca="1">IFERROR('Sheet 1_Assumptions'!K40*(OFFSET('Sheet 2_Inputs &amp; Outputs'!O$64,$A14,0)+OFFSET('Sheet 2_Inputs &amp; Outputs'!O$86,$A14,0)+OFFSET('Sheet 2_Inputs &amp; Outputs'!O$108,$A14,0)),"Blank")</f>
        <v>0</v>
      </c>
      <c r="Q14" s="133">
        <f ca="1">IFERROR('Sheet 1_Assumptions'!L40*(OFFSET('Sheet 2_Inputs &amp; Outputs'!P$64,$A14,0)+OFFSET('Sheet 2_Inputs &amp; Outputs'!P$86,$A14,0)+OFFSET('Sheet 2_Inputs &amp; Outputs'!P$108,$A14,0)),"Blank")</f>
        <v>0</v>
      </c>
      <c r="R14" s="133">
        <f ca="1">IFERROR('Sheet 1_Assumptions'!M40*(OFFSET('Sheet 2_Inputs &amp; Outputs'!Q$64,$A14,0)+OFFSET('Sheet 2_Inputs &amp; Outputs'!Q$86,$A14,0)+OFFSET('Sheet 2_Inputs &amp; Outputs'!Q$108,$A14,0)),"Blank")</f>
        <v>0</v>
      </c>
      <c r="S14" s="133">
        <f ca="1">IFERROR('Sheet 1_Assumptions'!N40*(OFFSET('Sheet 2_Inputs &amp; Outputs'!R$64,$A14,0)+OFFSET('Sheet 2_Inputs &amp; Outputs'!R$86,$A14,0)+OFFSET('Sheet 2_Inputs &amp; Outputs'!R$108,$A14,0)),"Blank")</f>
        <v>0</v>
      </c>
      <c r="T14" s="133">
        <f ca="1">IFERROR('Sheet 1_Assumptions'!O40*(OFFSET('Sheet 2_Inputs &amp; Outputs'!S$64,$A14,0)+OFFSET('Sheet 2_Inputs &amp; Outputs'!S$86,$A14,0)+OFFSET('Sheet 2_Inputs &amp; Outputs'!S$108,$A14,0)),"Blank")</f>
        <v>0</v>
      </c>
      <c r="U14" s="133">
        <f ca="1">IFERROR('Sheet 1_Assumptions'!P40*(OFFSET('Sheet 2_Inputs &amp; Outputs'!T$64,$A14,0)+OFFSET('Sheet 2_Inputs &amp; Outputs'!T$86,$A14,0)+OFFSET('Sheet 2_Inputs &amp; Outputs'!T$108,$A14,0)),"Blank")</f>
        <v>0</v>
      </c>
      <c r="V14" s="133">
        <f ca="1">IFERROR('Sheet 1_Assumptions'!Q40*(OFFSET('Sheet 2_Inputs &amp; Outputs'!U$64,$A14,0)+OFFSET('Sheet 2_Inputs &amp; Outputs'!U$86,$A14,0)+OFFSET('Sheet 2_Inputs &amp; Outputs'!U$108,$A14,0)),"Blank")</f>
        <v>0</v>
      </c>
      <c r="W14" s="133">
        <f ca="1">IFERROR('Sheet 1_Assumptions'!R40*(OFFSET('Sheet 2_Inputs &amp; Outputs'!V$64,$A14,0)+OFFSET('Sheet 2_Inputs &amp; Outputs'!V$86,$A14,0)+OFFSET('Sheet 2_Inputs &amp; Outputs'!V$108,$A14,0)),"Blank")</f>
        <v>0</v>
      </c>
      <c r="X14" s="133">
        <f ca="1">IFERROR('Sheet 1_Assumptions'!S40*(OFFSET('Sheet 2_Inputs &amp; Outputs'!W$64,$A14,0)+OFFSET('Sheet 2_Inputs &amp; Outputs'!W$86,$A14,0)+OFFSET('Sheet 2_Inputs &amp; Outputs'!W$108,$A14,0)),"Blank")</f>
        <v>0</v>
      </c>
      <c r="Y14" s="133">
        <f ca="1">IFERROR('Sheet 1_Assumptions'!T40*(OFFSET('Sheet 2_Inputs &amp; Outputs'!X$64,$A14,0)+OFFSET('Sheet 2_Inputs &amp; Outputs'!X$86,$A14,0)+OFFSET('Sheet 2_Inputs &amp; Outputs'!X$108,$A14,0)),"Blank")</f>
        <v>0</v>
      </c>
      <c r="Z14" s="133">
        <f ca="1">IFERROR('Sheet 1_Assumptions'!U40*(OFFSET('Sheet 2_Inputs &amp; Outputs'!Y$64,$A14,0)+OFFSET('Sheet 2_Inputs &amp; Outputs'!Y$86,$A14,0)+OFFSET('Sheet 2_Inputs &amp; Outputs'!Y$108,$A14,0)),"Blank")</f>
        <v>0</v>
      </c>
      <c r="AA14" s="133">
        <f ca="1">IFERROR('Sheet 1_Assumptions'!V40*(OFFSET('Sheet 2_Inputs &amp; Outputs'!Z$64,$A14,0)+OFFSET('Sheet 2_Inputs &amp; Outputs'!Z$86,$A14,0)+OFFSET('Sheet 2_Inputs &amp; Outputs'!Z$108,$A14,0)),"Blank")</f>
        <v>0</v>
      </c>
      <c r="AB14" s="133">
        <f ca="1">IFERROR('Sheet 1_Assumptions'!W40*(OFFSET('Sheet 2_Inputs &amp; Outputs'!AA$64,$A14,0)+OFFSET('Sheet 2_Inputs &amp; Outputs'!AA$86,$A14,0)+OFFSET('Sheet 2_Inputs &amp; Outputs'!AA$108,$A14,0)),"Blank")</f>
        <v>0</v>
      </c>
      <c r="AC14" s="133">
        <f ca="1">IFERROR('Sheet 1_Assumptions'!X40*(OFFSET('Sheet 2_Inputs &amp; Outputs'!AB$64,$A14,0)+OFFSET('Sheet 2_Inputs &amp; Outputs'!AB$86,$A14,0)+OFFSET('Sheet 2_Inputs &amp; Outputs'!AB$108,$A14,0)),"Blank")</f>
        <v>0</v>
      </c>
      <c r="AD14" s="133">
        <f ca="1">IFERROR('Sheet 1_Assumptions'!Y40*(OFFSET('Sheet 2_Inputs &amp; Outputs'!AC$64,$A14,0)+OFFSET('Sheet 2_Inputs &amp; Outputs'!AC$86,$A14,0)+OFFSET('Sheet 2_Inputs &amp; Outputs'!AC$108,$A14,0)),"Blank")</f>
        <v>0</v>
      </c>
      <c r="AE14" s="133">
        <f ca="1">IFERROR('Sheet 1_Assumptions'!Z40*(OFFSET('Sheet 2_Inputs &amp; Outputs'!AD$64,$A14,0)+OFFSET('Sheet 2_Inputs &amp; Outputs'!AD$86,$A14,0)+OFFSET('Sheet 2_Inputs &amp; Outputs'!AD$108,$A14,0)),"Blank")</f>
        <v>0</v>
      </c>
      <c r="AF14" s="133">
        <f ca="1">IFERROR('Sheet 1_Assumptions'!AA40*(OFFSET('Sheet 2_Inputs &amp; Outputs'!AE$64,$A14,0)+OFFSET('Sheet 2_Inputs &amp; Outputs'!AE$86,$A14,0)+OFFSET('Sheet 2_Inputs &amp; Outputs'!AE$108,$A14,0)),"Blank")</f>
        <v>0</v>
      </c>
      <c r="AG14" s="133">
        <f ca="1">IFERROR('Sheet 1_Assumptions'!AB40*(OFFSET('Sheet 2_Inputs &amp; Outputs'!AF$64,$A14,0)+OFFSET('Sheet 2_Inputs &amp; Outputs'!AF$86,$A14,0)+OFFSET('Sheet 2_Inputs &amp; Outputs'!AF$108,$A14,0)),"Blank")</f>
        <v>0</v>
      </c>
      <c r="AH14" s="133">
        <f ca="1">IFERROR('Sheet 1_Assumptions'!AC40*(OFFSET('Sheet 2_Inputs &amp; Outputs'!AG$64,$A14,0)+OFFSET('Sheet 2_Inputs &amp; Outputs'!AG$86,$A14,0)+OFFSET('Sheet 2_Inputs &amp; Outputs'!AG$108,$A14,0)),"Blank")</f>
        <v>0</v>
      </c>
      <c r="AI14" s="133">
        <f ca="1">IFERROR('Sheet 1_Assumptions'!AD40*(OFFSET('Sheet 2_Inputs &amp; Outputs'!AH$64,$A14,0)+OFFSET('Sheet 2_Inputs &amp; Outputs'!AH$86,$A14,0)+OFFSET('Sheet 2_Inputs &amp; Outputs'!AH$108,$A14,0)),"Blank")</f>
        <v>0</v>
      </c>
      <c r="AJ14" s="133">
        <f ca="1">IFERROR('Sheet 1_Assumptions'!AE40*(OFFSET('Sheet 2_Inputs &amp; Outputs'!AI$64,$A14,0)+OFFSET('Sheet 2_Inputs &amp; Outputs'!AI$86,$A14,0)+OFFSET('Sheet 2_Inputs &amp; Outputs'!AI$108,$A14,0)),"Blank")</f>
        <v>0</v>
      </c>
      <c r="AK14" s="133">
        <f ca="1">IFERROR('Sheet 1_Assumptions'!AF40*(OFFSET('Sheet 2_Inputs &amp; Outputs'!AJ$64,$A14,0)+OFFSET('Sheet 2_Inputs &amp; Outputs'!AJ$86,$A14,0)+OFFSET('Sheet 2_Inputs &amp; Outputs'!AJ$108,$A14,0)),"Blank")</f>
        <v>0</v>
      </c>
      <c r="AL14" s="133">
        <f ca="1">IFERROR('Sheet 1_Assumptions'!AG40*(OFFSET('Sheet 2_Inputs &amp; Outputs'!AK$64,$A14,0)+OFFSET('Sheet 2_Inputs &amp; Outputs'!AK$86,$A14,0)+OFFSET('Sheet 2_Inputs &amp; Outputs'!AK$108,$A14,0)),"Blank")</f>
        <v>0</v>
      </c>
      <c r="AM14" s="133">
        <f ca="1">IFERROR('Sheet 1_Assumptions'!AH40*(OFFSET('Sheet 2_Inputs &amp; Outputs'!AL$64,$A14,0)+OFFSET('Sheet 2_Inputs &amp; Outputs'!AL$86,$A14,0)+OFFSET('Sheet 2_Inputs &amp; Outputs'!AL$108,$A14,0)),"Blank")</f>
        <v>0</v>
      </c>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row>
    <row r="15" spans="1:65" x14ac:dyDescent="0.3">
      <c r="A15" s="138">
        <v>9</v>
      </c>
      <c r="B15" s="312">
        <f t="shared" si="1"/>
        <v>13.099999999999998</v>
      </c>
      <c r="C15" s="120" t="s">
        <v>79</v>
      </c>
      <c r="D15" s="99" t="str">
        <f>'Sheet 1_Assumptions'!C41</f>
        <v>Other</v>
      </c>
      <c r="E15" s="77" t="s">
        <v>131</v>
      </c>
      <c r="F15" s="86">
        <f>'Sheet 1_Assumptions'!D41</f>
        <v>0</v>
      </c>
      <c r="G15" s="244" t="s">
        <v>100</v>
      </c>
      <c r="H15" s="333">
        <f t="shared" ca="1" si="0"/>
        <v>0</v>
      </c>
      <c r="I15" s="133">
        <f ca="1">IFERROR('Sheet 1_Assumptions'!D41*(OFFSET('Sheet 2_Inputs &amp; Outputs'!H$64,$A15,0)+OFFSET('Sheet 2_Inputs &amp; Outputs'!H$86,$A15,0)+OFFSET('Sheet 2_Inputs &amp; Outputs'!H$108,$A15,0)),"Blank")</f>
        <v>0</v>
      </c>
      <c r="J15" s="133">
        <f ca="1">IFERROR('Sheet 1_Assumptions'!E41*(OFFSET('Sheet 2_Inputs &amp; Outputs'!I$64,$A15,0)+OFFSET('Sheet 2_Inputs &amp; Outputs'!I$86,$A15,0)+OFFSET('Sheet 2_Inputs &amp; Outputs'!I$108,$A15,0)),"Blank")</f>
        <v>0</v>
      </c>
      <c r="K15" s="133">
        <f ca="1">IFERROR('Sheet 1_Assumptions'!F41*(OFFSET('Sheet 2_Inputs &amp; Outputs'!J$64,$A15,0)+OFFSET('Sheet 2_Inputs &amp; Outputs'!J$86,$A15,0)+OFFSET('Sheet 2_Inputs &amp; Outputs'!J$108,$A15,0)),"Blank")</f>
        <v>0</v>
      </c>
      <c r="L15" s="133">
        <f ca="1">IFERROR('Sheet 1_Assumptions'!G41*(OFFSET('Sheet 2_Inputs &amp; Outputs'!K$64,$A15,0)+OFFSET('Sheet 2_Inputs &amp; Outputs'!K$86,$A15,0)+OFFSET('Sheet 2_Inputs &amp; Outputs'!K$108,$A15,0)),"Blank")</f>
        <v>0</v>
      </c>
      <c r="M15" s="133">
        <f ca="1">IFERROR('Sheet 1_Assumptions'!H41*(OFFSET('Sheet 2_Inputs &amp; Outputs'!L$64,$A15,0)+OFFSET('Sheet 2_Inputs &amp; Outputs'!L$86,$A15,0)+OFFSET('Sheet 2_Inputs &amp; Outputs'!L$108,$A15,0)),"Blank")</f>
        <v>0</v>
      </c>
      <c r="N15" s="133">
        <f ca="1">IFERROR('Sheet 1_Assumptions'!I41*(OFFSET('Sheet 2_Inputs &amp; Outputs'!M$64,$A15,0)+OFFSET('Sheet 2_Inputs &amp; Outputs'!M$86,$A15,0)+OFFSET('Sheet 2_Inputs &amp; Outputs'!M$108,$A15,0)),"Blank")</f>
        <v>0</v>
      </c>
      <c r="O15" s="133">
        <f ca="1">IFERROR('Sheet 1_Assumptions'!J41*(OFFSET('Sheet 2_Inputs &amp; Outputs'!N$64,$A15,0)+OFFSET('Sheet 2_Inputs &amp; Outputs'!N$86,$A15,0)+OFFSET('Sheet 2_Inputs &amp; Outputs'!N$108,$A15,0)),"Blank")</f>
        <v>0</v>
      </c>
      <c r="P15" s="133">
        <f ca="1">IFERROR('Sheet 1_Assumptions'!K41*(OFFSET('Sheet 2_Inputs &amp; Outputs'!O$64,$A15,0)+OFFSET('Sheet 2_Inputs &amp; Outputs'!O$86,$A15,0)+OFFSET('Sheet 2_Inputs &amp; Outputs'!O$108,$A15,0)),"Blank")</f>
        <v>0</v>
      </c>
      <c r="Q15" s="133">
        <f ca="1">IFERROR('Sheet 1_Assumptions'!L41*(OFFSET('Sheet 2_Inputs &amp; Outputs'!P$64,$A15,0)+OFFSET('Sheet 2_Inputs &amp; Outputs'!P$86,$A15,0)+OFFSET('Sheet 2_Inputs &amp; Outputs'!P$108,$A15,0)),"Blank")</f>
        <v>0</v>
      </c>
      <c r="R15" s="133">
        <f ca="1">IFERROR('Sheet 1_Assumptions'!M41*(OFFSET('Sheet 2_Inputs &amp; Outputs'!Q$64,$A15,0)+OFFSET('Sheet 2_Inputs &amp; Outputs'!Q$86,$A15,0)+OFFSET('Sheet 2_Inputs &amp; Outputs'!Q$108,$A15,0)),"Blank")</f>
        <v>0</v>
      </c>
      <c r="S15" s="133">
        <f ca="1">IFERROR('Sheet 1_Assumptions'!N41*(OFFSET('Sheet 2_Inputs &amp; Outputs'!R$64,$A15,0)+OFFSET('Sheet 2_Inputs &amp; Outputs'!R$86,$A15,0)+OFFSET('Sheet 2_Inputs &amp; Outputs'!R$108,$A15,0)),"Blank")</f>
        <v>0</v>
      </c>
      <c r="T15" s="133">
        <f ca="1">IFERROR('Sheet 1_Assumptions'!O41*(OFFSET('Sheet 2_Inputs &amp; Outputs'!S$64,$A15,0)+OFFSET('Sheet 2_Inputs &amp; Outputs'!S$86,$A15,0)+OFFSET('Sheet 2_Inputs &amp; Outputs'!S$108,$A15,0)),"Blank")</f>
        <v>0</v>
      </c>
      <c r="U15" s="133">
        <f ca="1">IFERROR('Sheet 1_Assumptions'!P41*(OFFSET('Sheet 2_Inputs &amp; Outputs'!T$64,$A15,0)+OFFSET('Sheet 2_Inputs &amp; Outputs'!T$86,$A15,0)+OFFSET('Sheet 2_Inputs &amp; Outputs'!T$108,$A15,0)),"Blank")</f>
        <v>0</v>
      </c>
      <c r="V15" s="133">
        <f ca="1">IFERROR('Sheet 1_Assumptions'!Q41*(OFFSET('Sheet 2_Inputs &amp; Outputs'!U$64,$A15,0)+OFFSET('Sheet 2_Inputs &amp; Outputs'!U$86,$A15,0)+OFFSET('Sheet 2_Inputs &amp; Outputs'!U$108,$A15,0)),"Blank")</f>
        <v>0</v>
      </c>
      <c r="W15" s="133">
        <f ca="1">IFERROR('Sheet 1_Assumptions'!R41*(OFFSET('Sheet 2_Inputs &amp; Outputs'!V$64,$A15,0)+OFFSET('Sheet 2_Inputs &amp; Outputs'!V$86,$A15,0)+OFFSET('Sheet 2_Inputs &amp; Outputs'!V$108,$A15,0)),"Blank")</f>
        <v>0</v>
      </c>
      <c r="X15" s="133">
        <f ca="1">IFERROR('Sheet 1_Assumptions'!S41*(OFFSET('Sheet 2_Inputs &amp; Outputs'!W$64,$A15,0)+OFFSET('Sheet 2_Inputs &amp; Outputs'!W$86,$A15,0)+OFFSET('Sheet 2_Inputs &amp; Outputs'!W$108,$A15,0)),"Blank")</f>
        <v>0</v>
      </c>
      <c r="Y15" s="133">
        <f ca="1">IFERROR('Sheet 1_Assumptions'!T41*(OFFSET('Sheet 2_Inputs &amp; Outputs'!X$64,$A15,0)+OFFSET('Sheet 2_Inputs &amp; Outputs'!X$86,$A15,0)+OFFSET('Sheet 2_Inputs &amp; Outputs'!X$108,$A15,0)),"Blank")</f>
        <v>0</v>
      </c>
      <c r="Z15" s="133">
        <f ca="1">IFERROR('Sheet 1_Assumptions'!U41*(OFFSET('Sheet 2_Inputs &amp; Outputs'!Y$64,$A15,0)+OFFSET('Sheet 2_Inputs &amp; Outputs'!Y$86,$A15,0)+OFFSET('Sheet 2_Inputs &amp; Outputs'!Y$108,$A15,0)),"Blank")</f>
        <v>0</v>
      </c>
      <c r="AA15" s="133">
        <f ca="1">IFERROR('Sheet 1_Assumptions'!V41*(OFFSET('Sheet 2_Inputs &amp; Outputs'!Z$64,$A15,0)+OFFSET('Sheet 2_Inputs &amp; Outputs'!Z$86,$A15,0)+OFFSET('Sheet 2_Inputs &amp; Outputs'!Z$108,$A15,0)),"Blank")</f>
        <v>0</v>
      </c>
      <c r="AB15" s="133">
        <f ca="1">IFERROR('Sheet 1_Assumptions'!W41*(OFFSET('Sheet 2_Inputs &amp; Outputs'!AA$64,$A15,0)+OFFSET('Sheet 2_Inputs &amp; Outputs'!AA$86,$A15,0)+OFFSET('Sheet 2_Inputs &amp; Outputs'!AA$108,$A15,0)),"Blank")</f>
        <v>0</v>
      </c>
      <c r="AC15" s="133">
        <f ca="1">IFERROR('Sheet 1_Assumptions'!X41*(OFFSET('Sheet 2_Inputs &amp; Outputs'!AB$64,$A15,0)+OFFSET('Sheet 2_Inputs &amp; Outputs'!AB$86,$A15,0)+OFFSET('Sheet 2_Inputs &amp; Outputs'!AB$108,$A15,0)),"Blank")</f>
        <v>0</v>
      </c>
      <c r="AD15" s="133">
        <f ca="1">IFERROR('Sheet 1_Assumptions'!Y41*(OFFSET('Sheet 2_Inputs &amp; Outputs'!AC$64,$A15,0)+OFFSET('Sheet 2_Inputs &amp; Outputs'!AC$86,$A15,0)+OFFSET('Sheet 2_Inputs &amp; Outputs'!AC$108,$A15,0)),"Blank")</f>
        <v>0</v>
      </c>
      <c r="AE15" s="133">
        <f ca="1">IFERROR('Sheet 1_Assumptions'!Z41*(OFFSET('Sheet 2_Inputs &amp; Outputs'!AD$64,$A15,0)+OFFSET('Sheet 2_Inputs &amp; Outputs'!AD$86,$A15,0)+OFFSET('Sheet 2_Inputs &amp; Outputs'!AD$108,$A15,0)),"Blank")</f>
        <v>0</v>
      </c>
      <c r="AF15" s="133">
        <f ca="1">IFERROR('Sheet 1_Assumptions'!AA41*(OFFSET('Sheet 2_Inputs &amp; Outputs'!AE$64,$A15,0)+OFFSET('Sheet 2_Inputs &amp; Outputs'!AE$86,$A15,0)+OFFSET('Sheet 2_Inputs &amp; Outputs'!AE$108,$A15,0)),"Blank")</f>
        <v>0</v>
      </c>
      <c r="AG15" s="133">
        <f ca="1">IFERROR('Sheet 1_Assumptions'!AB41*(OFFSET('Sheet 2_Inputs &amp; Outputs'!AF$64,$A15,0)+OFFSET('Sheet 2_Inputs &amp; Outputs'!AF$86,$A15,0)+OFFSET('Sheet 2_Inputs &amp; Outputs'!AF$108,$A15,0)),"Blank")</f>
        <v>0</v>
      </c>
      <c r="AH15" s="133">
        <f ca="1">IFERROR('Sheet 1_Assumptions'!AC41*(OFFSET('Sheet 2_Inputs &amp; Outputs'!AG$64,$A15,0)+OFFSET('Sheet 2_Inputs &amp; Outputs'!AG$86,$A15,0)+OFFSET('Sheet 2_Inputs &amp; Outputs'!AG$108,$A15,0)),"Blank")</f>
        <v>0</v>
      </c>
      <c r="AI15" s="133">
        <f ca="1">IFERROR('Sheet 1_Assumptions'!AD41*(OFFSET('Sheet 2_Inputs &amp; Outputs'!AH$64,$A15,0)+OFFSET('Sheet 2_Inputs &amp; Outputs'!AH$86,$A15,0)+OFFSET('Sheet 2_Inputs &amp; Outputs'!AH$108,$A15,0)),"Blank")</f>
        <v>0</v>
      </c>
      <c r="AJ15" s="133">
        <f ca="1">IFERROR('Sheet 1_Assumptions'!AE41*(OFFSET('Sheet 2_Inputs &amp; Outputs'!AI$64,$A15,0)+OFFSET('Sheet 2_Inputs &amp; Outputs'!AI$86,$A15,0)+OFFSET('Sheet 2_Inputs &amp; Outputs'!AI$108,$A15,0)),"Blank")</f>
        <v>0</v>
      </c>
      <c r="AK15" s="133">
        <f ca="1">IFERROR('Sheet 1_Assumptions'!AF41*(OFFSET('Sheet 2_Inputs &amp; Outputs'!AJ$64,$A15,0)+OFFSET('Sheet 2_Inputs &amp; Outputs'!AJ$86,$A15,0)+OFFSET('Sheet 2_Inputs &amp; Outputs'!AJ$108,$A15,0)),"Blank")</f>
        <v>0</v>
      </c>
      <c r="AL15" s="133">
        <f ca="1">IFERROR('Sheet 1_Assumptions'!AG41*(OFFSET('Sheet 2_Inputs &amp; Outputs'!AK$64,$A15,0)+OFFSET('Sheet 2_Inputs &amp; Outputs'!AK$86,$A15,0)+OFFSET('Sheet 2_Inputs &amp; Outputs'!AK$108,$A15,0)),"Blank")</f>
        <v>0</v>
      </c>
      <c r="AM15" s="133">
        <f ca="1">IFERROR('Sheet 1_Assumptions'!AH41*(OFFSET('Sheet 2_Inputs &amp; Outputs'!AL$64,$A15,0)+OFFSET('Sheet 2_Inputs &amp; Outputs'!AL$86,$A15,0)+OFFSET('Sheet 2_Inputs &amp; Outputs'!AL$108,$A15,0)),"Blank")</f>
        <v>0</v>
      </c>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row>
    <row r="16" spans="1:65" x14ac:dyDescent="0.3">
      <c r="A16" s="138">
        <v>10</v>
      </c>
      <c r="B16" s="312">
        <f t="shared" si="1"/>
        <v>13.109999999999998</v>
      </c>
      <c r="C16" s="120" t="s">
        <v>80</v>
      </c>
      <c r="D16" s="99" t="str">
        <f>'Sheet 1_Assumptions'!C42</f>
        <v>Other</v>
      </c>
      <c r="E16" s="77" t="s">
        <v>131</v>
      </c>
      <c r="F16" s="86">
        <f>'Sheet 1_Assumptions'!D42</f>
        <v>0</v>
      </c>
      <c r="G16" s="244" t="s">
        <v>100</v>
      </c>
      <c r="H16" s="333">
        <f t="shared" ca="1" si="0"/>
        <v>0</v>
      </c>
      <c r="I16" s="133">
        <f ca="1">IFERROR('Sheet 1_Assumptions'!D42*(OFFSET('Sheet 2_Inputs &amp; Outputs'!H$64,$A16,0)+OFFSET('Sheet 2_Inputs &amp; Outputs'!H$86,$A16,0)+OFFSET('Sheet 2_Inputs &amp; Outputs'!H$108,$A16,0)),"Blank")</f>
        <v>0</v>
      </c>
      <c r="J16" s="133">
        <f ca="1">IFERROR('Sheet 1_Assumptions'!E42*(OFFSET('Sheet 2_Inputs &amp; Outputs'!I$64,$A16,0)+OFFSET('Sheet 2_Inputs &amp; Outputs'!I$86,$A16,0)+OFFSET('Sheet 2_Inputs &amp; Outputs'!I$108,$A16,0)),"Blank")</f>
        <v>0</v>
      </c>
      <c r="K16" s="133">
        <f ca="1">IFERROR('Sheet 1_Assumptions'!F42*(OFFSET('Sheet 2_Inputs &amp; Outputs'!J$64,$A16,0)+OFFSET('Sheet 2_Inputs &amp; Outputs'!J$86,$A16,0)+OFFSET('Sheet 2_Inputs &amp; Outputs'!J$108,$A16,0)),"Blank")</f>
        <v>0</v>
      </c>
      <c r="L16" s="133">
        <f ca="1">IFERROR('Sheet 1_Assumptions'!G42*(OFFSET('Sheet 2_Inputs &amp; Outputs'!K$64,$A16,0)+OFFSET('Sheet 2_Inputs &amp; Outputs'!K$86,$A16,0)+OFFSET('Sheet 2_Inputs &amp; Outputs'!K$108,$A16,0)),"Blank")</f>
        <v>0</v>
      </c>
      <c r="M16" s="133">
        <f ca="1">IFERROR('Sheet 1_Assumptions'!H42*(OFFSET('Sheet 2_Inputs &amp; Outputs'!L$64,$A16,0)+OFFSET('Sheet 2_Inputs &amp; Outputs'!L$86,$A16,0)+OFFSET('Sheet 2_Inputs &amp; Outputs'!L$108,$A16,0)),"Blank")</f>
        <v>0</v>
      </c>
      <c r="N16" s="133">
        <f ca="1">IFERROR('Sheet 1_Assumptions'!I42*(OFFSET('Sheet 2_Inputs &amp; Outputs'!M$64,$A16,0)+OFFSET('Sheet 2_Inputs &amp; Outputs'!M$86,$A16,0)+OFFSET('Sheet 2_Inputs &amp; Outputs'!M$108,$A16,0)),"Blank")</f>
        <v>0</v>
      </c>
      <c r="O16" s="133">
        <f ca="1">IFERROR('Sheet 1_Assumptions'!J42*(OFFSET('Sheet 2_Inputs &amp; Outputs'!N$64,$A16,0)+OFFSET('Sheet 2_Inputs &amp; Outputs'!N$86,$A16,0)+OFFSET('Sheet 2_Inputs &amp; Outputs'!N$108,$A16,0)),"Blank")</f>
        <v>0</v>
      </c>
      <c r="P16" s="133">
        <f ca="1">IFERROR('Sheet 1_Assumptions'!K42*(OFFSET('Sheet 2_Inputs &amp; Outputs'!O$64,$A16,0)+OFFSET('Sheet 2_Inputs &amp; Outputs'!O$86,$A16,0)+OFFSET('Sheet 2_Inputs &amp; Outputs'!O$108,$A16,0)),"Blank")</f>
        <v>0</v>
      </c>
      <c r="Q16" s="133">
        <f ca="1">IFERROR('Sheet 1_Assumptions'!L42*(OFFSET('Sheet 2_Inputs &amp; Outputs'!P$64,$A16,0)+OFFSET('Sheet 2_Inputs &amp; Outputs'!P$86,$A16,0)+OFFSET('Sheet 2_Inputs &amp; Outputs'!P$108,$A16,0)),"Blank")</f>
        <v>0</v>
      </c>
      <c r="R16" s="133">
        <f ca="1">IFERROR('Sheet 1_Assumptions'!M42*(OFFSET('Sheet 2_Inputs &amp; Outputs'!Q$64,$A16,0)+OFFSET('Sheet 2_Inputs &amp; Outputs'!Q$86,$A16,0)+OFFSET('Sheet 2_Inputs &amp; Outputs'!Q$108,$A16,0)),"Blank")</f>
        <v>0</v>
      </c>
      <c r="S16" s="133">
        <f ca="1">IFERROR('Sheet 1_Assumptions'!N42*(OFFSET('Sheet 2_Inputs &amp; Outputs'!R$64,$A16,0)+OFFSET('Sheet 2_Inputs &amp; Outputs'!R$86,$A16,0)+OFFSET('Sheet 2_Inputs &amp; Outputs'!R$108,$A16,0)),"Blank")</f>
        <v>0</v>
      </c>
      <c r="T16" s="133">
        <f ca="1">IFERROR('Sheet 1_Assumptions'!O42*(OFFSET('Sheet 2_Inputs &amp; Outputs'!S$64,$A16,0)+OFFSET('Sheet 2_Inputs &amp; Outputs'!S$86,$A16,0)+OFFSET('Sheet 2_Inputs &amp; Outputs'!S$108,$A16,0)),"Blank")</f>
        <v>0</v>
      </c>
      <c r="U16" s="133">
        <f ca="1">IFERROR('Sheet 1_Assumptions'!P42*(OFFSET('Sheet 2_Inputs &amp; Outputs'!T$64,$A16,0)+OFFSET('Sheet 2_Inputs &amp; Outputs'!T$86,$A16,0)+OFFSET('Sheet 2_Inputs &amp; Outputs'!T$108,$A16,0)),"Blank")</f>
        <v>0</v>
      </c>
      <c r="V16" s="133">
        <f ca="1">IFERROR('Sheet 1_Assumptions'!Q42*(OFFSET('Sheet 2_Inputs &amp; Outputs'!U$64,$A16,0)+OFFSET('Sheet 2_Inputs &amp; Outputs'!U$86,$A16,0)+OFFSET('Sheet 2_Inputs &amp; Outputs'!U$108,$A16,0)),"Blank")</f>
        <v>0</v>
      </c>
      <c r="W16" s="133">
        <f ca="1">IFERROR('Sheet 1_Assumptions'!R42*(OFFSET('Sheet 2_Inputs &amp; Outputs'!V$64,$A16,0)+OFFSET('Sheet 2_Inputs &amp; Outputs'!V$86,$A16,0)+OFFSET('Sheet 2_Inputs &amp; Outputs'!V$108,$A16,0)),"Blank")</f>
        <v>0</v>
      </c>
      <c r="X16" s="133">
        <f ca="1">IFERROR('Sheet 1_Assumptions'!S42*(OFFSET('Sheet 2_Inputs &amp; Outputs'!W$64,$A16,0)+OFFSET('Sheet 2_Inputs &amp; Outputs'!W$86,$A16,0)+OFFSET('Sheet 2_Inputs &amp; Outputs'!W$108,$A16,0)),"Blank")</f>
        <v>0</v>
      </c>
      <c r="Y16" s="133">
        <f ca="1">IFERROR('Sheet 1_Assumptions'!T42*(OFFSET('Sheet 2_Inputs &amp; Outputs'!X$64,$A16,0)+OFFSET('Sheet 2_Inputs &amp; Outputs'!X$86,$A16,0)+OFFSET('Sheet 2_Inputs &amp; Outputs'!X$108,$A16,0)),"Blank")</f>
        <v>0</v>
      </c>
      <c r="Z16" s="133">
        <f ca="1">IFERROR('Sheet 1_Assumptions'!U42*(OFFSET('Sheet 2_Inputs &amp; Outputs'!Y$64,$A16,0)+OFFSET('Sheet 2_Inputs &amp; Outputs'!Y$86,$A16,0)+OFFSET('Sheet 2_Inputs &amp; Outputs'!Y$108,$A16,0)),"Blank")</f>
        <v>0</v>
      </c>
      <c r="AA16" s="133">
        <f ca="1">IFERROR('Sheet 1_Assumptions'!V42*(OFFSET('Sheet 2_Inputs &amp; Outputs'!Z$64,$A16,0)+OFFSET('Sheet 2_Inputs &amp; Outputs'!Z$86,$A16,0)+OFFSET('Sheet 2_Inputs &amp; Outputs'!Z$108,$A16,0)),"Blank")</f>
        <v>0</v>
      </c>
      <c r="AB16" s="133">
        <f ca="1">IFERROR('Sheet 1_Assumptions'!W42*(OFFSET('Sheet 2_Inputs &amp; Outputs'!AA$64,$A16,0)+OFFSET('Sheet 2_Inputs &amp; Outputs'!AA$86,$A16,0)+OFFSET('Sheet 2_Inputs &amp; Outputs'!AA$108,$A16,0)),"Blank")</f>
        <v>0</v>
      </c>
      <c r="AC16" s="133">
        <f ca="1">IFERROR('Sheet 1_Assumptions'!X42*(OFFSET('Sheet 2_Inputs &amp; Outputs'!AB$64,$A16,0)+OFFSET('Sheet 2_Inputs &amp; Outputs'!AB$86,$A16,0)+OFFSET('Sheet 2_Inputs &amp; Outputs'!AB$108,$A16,0)),"Blank")</f>
        <v>0</v>
      </c>
      <c r="AD16" s="133">
        <f ca="1">IFERROR('Sheet 1_Assumptions'!Y42*(OFFSET('Sheet 2_Inputs &amp; Outputs'!AC$64,$A16,0)+OFFSET('Sheet 2_Inputs &amp; Outputs'!AC$86,$A16,0)+OFFSET('Sheet 2_Inputs &amp; Outputs'!AC$108,$A16,0)),"Blank")</f>
        <v>0</v>
      </c>
      <c r="AE16" s="133">
        <f ca="1">IFERROR('Sheet 1_Assumptions'!Z42*(OFFSET('Sheet 2_Inputs &amp; Outputs'!AD$64,$A16,0)+OFFSET('Sheet 2_Inputs &amp; Outputs'!AD$86,$A16,0)+OFFSET('Sheet 2_Inputs &amp; Outputs'!AD$108,$A16,0)),"Blank")</f>
        <v>0</v>
      </c>
      <c r="AF16" s="133">
        <f ca="1">IFERROR('Sheet 1_Assumptions'!AA42*(OFFSET('Sheet 2_Inputs &amp; Outputs'!AE$64,$A16,0)+OFFSET('Sheet 2_Inputs &amp; Outputs'!AE$86,$A16,0)+OFFSET('Sheet 2_Inputs &amp; Outputs'!AE$108,$A16,0)),"Blank")</f>
        <v>0</v>
      </c>
      <c r="AG16" s="133">
        <f ca="1">IFERROR('Sheet 1_Assumptions'!AB42*(OFFSET('Sheet 2_Inputs &amp; Outputs'!AF$64,$A16,0)+OFFSET('Sheet 2_Inputs &amp; Outputs'!AF$86,$A16,0)+OFFSET('Sheet 2_Inputs &amp; Outputs'!AF$108,$A16,0)),"Blank")</f>
        <v>0</v>
      </c>
      <c r="AH16" s="133">
        <f ca="1">IFERROR('Sheet 1_Assumptions'!AC42*(OFFSET('Sheet 2_Inputs &amp; Outputs'!AG$64,$A16,0)+OFFSET('Sheet 2_Inputs &amp; Outputs'!AG$86,$A16,0)+OFFSET('Sheet 2_Inputs &amp; Outputs'!AG$108,$A16,0)),"Blank")</f>
        <v>0</v>
      </c>
      <c r="AI16" s="133">
        <f ca="1">IFERROR('Sheet 1_Assumptions'!AD42*(OFFSET('Sheet 2_Inputs &amp; Outputs'!AH$64,$A16,0)+OFFSET('Sheet 2_Inputs &amp; Outputs'!AH$86,$A16,0)+OFFSET('Sheet 2_Inputs &amp; Outputs'!AH$108,$A16,0)),"Blank")</f>
        <v>0</v>
      </c>
      <c r="AJ16" s="133">
        <f ca="1">IFERROR('Sheet 1_Assumptions'!AE42*(OFFSET('Sheet 2_Inputs &amp; Outputs'!AI$64,$A16,0)+OFFSET('Sheet 2_Inputs &amp; Outputs'!AI$86,$A16,0)+OFFSET('Sheet 2_Inputs &amp; Outputs'!AI$108,$A16,0)),"Blank")</f>
        <v>0</v>
      </c>
      <c r="AK16" s="133">
        <f ca="1">IFERROR('Sheet 1_Assumptions'!AF42*(OFFSET('Sheet 2_Inputs &amp; Outputs'!AJ$64,$A16,0)+OFFSET('Sheet 2_Inputs &amp; Outputs'!AJ$86,$A16,0)+OFFSET('Sheet 2_Inputs &amp; Outputs'!AJ$108,$A16,0)),"Blank")</f>
        <v>0</v>
      </c>
      <c r="AL16" s="133">
        <f ca="1">IFERROR('Sheet 1_Assumptions'!AG42*(OFFSET('Sheet 2_Inputs &amp; Outputs'!AK$64,$A16,0)+OFFSET('Sheet 2_Inputs &amp; Outputs'!AK$86,$A16,0)+OFFSET('Sheet 2_Inputs &amp; Outputs'!AK$108,$A16,0)),"Blank")</f>
        <v>0</v>
      </c>
      <c r="AM16" s="133">
        <f ca="1">IFERROR('Sheet 1_Assumptions'!AH42*(OFFSET('Sheet 2_Inputs &amp; Outputs'!AL$64,$A16,0)+OFFSET('Sheet 2_Inputs &amp; Outputs'!AL$86,$A16,0)+OFFSET('Sheet 2_Inputs &amp; Outputs'!AL$108,$A16,0)),"Blank")</f>
        <v>0</v>
      </c>
      <c r="AN16" s="332"/>
      <c r="AO16" s="332"/>
      <c r="AP16" s="332"/>
      <c r="AQ16" s="332"/>
      <c r="AR16" s="332"/>
      <c r="AS16" s="332"/>
      <c r="AT16" s="332"/>
      <c r="AU16" s="332"/>
      <c r="AV16" s="332"/>
      <c r="AW16" s="332"/>
      <c r="AX16" s="332"/>
      <c r="AY16" s="332"/>
      <c r="AZ16" s="332"/>
      <c r="BA16" s="332"/>
      <c r="BB16" s="332"/>
      <c r="BC16" s="332"/>
      <c r="BD16" s="332"/>
      <c r="BE16" s="332"/>
      <c r="BF16" s="332"/>
      <c r="BG16" s="332"/>
      <c r="BH16" s="332"/>
      <c r="BI16" s="332"/>
      <c r="BJ16" s="332"/>
      <c r="BK16" s="332"/>
      <c r="BL16" s="332"/>
      <c r="BM16" s="332"/>
    </row>
    <row r="17" spans="1:65" x14ac:dyDescent="0.3">
      <c r="A17" s="138">
        <v>11</v>
      </c>
      <c r="B17" s="312">
        <f t="shared" si="1"/>
        <v>13.119999999999997</v>
      </c>
      <c r="C17" s="120" t="s">
        <v>81</v>
      </c>
      <c r="D17" s="99" t="str">
        <f>'Sheet 1_Assumptions'!C43</f>
        <v>Other</v>
      </c>
      <c r="E17" s="77" t="s">
        <v>131</v>
      </c>
      <c r="F17" s="86">
        <f>'Sheet 1_Assumptions'!D43</f>
        <v>0</v>
      </c>
      <c r="G17" s="244" t="s">
        <v>100</v>
      </c>
      <c r="H17" s="333">
        <f t="shared" ca="1" si="0"/>
        <v>0</v>
      </c>
      <c r="I17" s="133">
        <f ca="1">IFERROR('Sheet 1_Assumptions'!D43*(OFFSET('Sheet 2_Inputs &amp; Outputs'!H$64,$A17,0)+OFFSET('Sheet 2_Inputs &amp; Outputs'!H$86,$A17,0)+OFFSET('Sheet 2_Inputs &amp; Outputs'!H$108,$A17,0)),"Blank")</f>
        <v>0</v>
      </c>
      <c r="J17" s="133">
        <f ca="1">IFERROR('Sheet 1_Assumptions'!E43*(OFFSET('Sheet 2_Inputs &amp; Outputs'!I$64,$A17,0)+OFFSET('Sheet 2_Inputs &amp; Outputs'!I$86,$A17,0)+OFFSET('Sheet 2_Inputs &amp; Outputs'!I$108,$A17,0)),"Blank")</f>
        <v>0</v>
      </c>
      <c r="K17" s="133">
        <f ca="1">IFERROR('Sheet 1_Assumptions'!F43*(OFFSET('Sheet 2_Inputs &amp; Outputs'!J$64,$A17,0)+OFFSET('Sheet 2_Inputs &amp; Outputs'!J$86,$A17,0)+OFFSET('Sheet 2_Inputs &amp; Outputs'!J$108,$A17,0)),"Blank")</f>
        <v>0</v>
      </c>
      <c r="L17" s="133">
        <f ca="1">IFERROR('Sheet 1_Assumptions'!G43*(OFFSET('Sheet 2_Inputs &amp; Outputs'!K$64,$A17,0)+OFFSET('Sheet 2_Inputs &amp; Outputs'!K$86,$A17,0)+OFFSET('Sheet 2_Inputs &amp; Outputs'!K$108,$A17,0)),"Blank")</f>
        <v>0</v>
      </c>
      <c r="M17" s="133">
        <f ca="1">IFERROR('Sheet 1_Assumptions'!H43*(OFFSET('Sheet 2_Inputs &amp; Outputs'!L$64,$A17,0)+OFFSET('Sheet 2_Inputs &amp; Outputs'!L$86,$A17,0)+OFFSET('Sheet 2_Inputs &amp; Outputs'!L$108,$A17,0)),"Blank")</f>
        <v>0</v>
      </c>
      <c r="N17" s="133">
        <f ca="1">IFERROR('Sheet 1_Assumptions'!I43*(OFFSET('Sheet 2_Inputs &amp; Outputs'!M$64,$A17,0)+OFFSET('Sheet 2_Inputs &amp; Outputs'!M$86,$A17,0)+OFFSET('Sheet 2_Inputs &amp; Outputs'!M$108,$A17,0)),"Blank")</f>
        <v>0</v>
      </c>
      <c r="O17" s="133">
        <f ca="1">IFERROR('Sheet 1_Assumptions'!J43*(OFFSET('Sheet 2_Inputs &amp; Outputs'!N$64,$A17,0)+OFFSET('Sheet 2_Inputs &amp; Outputs'!N$86,$A17,0)+OFFSET('Sheet 2_Inputs &amp; Outputs'!N$108,$A17,0)),"Blank")</f>
        <v>0</v>
      </c>
      <c r="P17" s="133">
        <f ca="1">IFERROR('Sheet 1_Assumptions'!K43*(OFFSET('Sheet 2_Inputs &amp; Outputs'!O$64,$A17,0)+OFFSET('Sheet 2_Inputs &amp; Outputs'!O$86,$A17,0)+OFFSET('Sheet 2_Inputs &amp; Outputs'!O$108,$A17,0)),"Blank")</f>
        <v>0</v>
      </c>
      <c r="Q17" s="133">
        <f ca="1">IFERROR('Sheet 1_Assumptions'!L43*(OFFSET('Sheet 2_Inputs &amp; Outputs'!P$64,$A17,0)+OFFSET('Sheet 2_Inputs &amp; Outputs'!P$86,$A17,0)+OFFSET('Sheet 2_Inputs &amp; Outputs'!P$108,$A17,0)),"Blank")</f>
        <v>0</v>
      </c>
      <c r="R17" s="133">
        <f ca="1">IFERROR('Sheet 1_Assumptions'!M43*(OFFSET('Sheet 2_Inputs &amp; Outputs'!Q$64,$A17,0)+OFFSET('Sheet 2_Inputs &amp; Outputs'!Q$86,$A17,0)+OFFSET('Sheet 2_Inputs &amp; Outputs'!Q$108,$A17,0)),"Blank")</f>
        <v>0</v>
      </c>
      <c r="S17" s="133">
        <f ca="1">IFERROR('Sheet 1_Assumptions'!N43*(OFFSET('Sheet 2_Inputs &amp; Outputs'!R$64,$A17,0)+OFFSET('Sheet 2_Inputs &amp; Outputs'!R$86,$A17,0)+OFFSET('Sheet 2_Inputs &amp; Outputs'!R$108,$A17,0)),"Blank")</f>
        <v>0</v>
      </c>
      <c r="T17" s="133">
        <f ca="1">IFERROR('Sheet 1_Assumptions'!O43*(OFFSET('Sheet 2_Inputs &amp; Outputs'!S$64,$A17,0)+OFFSET('Sheet 2_Inputs &amp; Outputs'!S$86,$A17,0)+OFFSET('Sheet 2_Inputs &amp; Outputs'!S$108,$A17,0)),"Blank")</f>
        <v>0</v>
      </c>
      <c r="U17" s="133">
        <f ca="1">IFERROR('Sheet 1_Assumptions'!P43*(OFFSET('Sheet 2_Inputs &amp; Outputs'!T$64,$A17,0)+OFFSET('Sheet 2_Inputs &amp; Outputs'!T$86,$A17,0)+OFFSET('Sheet 2_Inputs &amp; Outputs'!T$108,$A17,0)),"Blank")</f>
        <v>0</v>
      </c>
      <c r="V17" s="133">
        <f ca="1">IFERROR('Sheet 1_Assumptions'!Q43*(OFFSET('Sheet 2_Inputs &amp; Outputs'!U$64,$A17,0)+OFFSET('Sheet 2_Inputs &amp; Outputs'!U$86,$A17,0)+OFFSET('Sheet 2_Inputs &amp; Outputs'!U$108,$A17,0)),"Blank")</f>
        <v>0</v>
      </c>
      <c r="W17" s="133">
        <f ca="1">IFERROR('Sheet 1_Assumptions'!R43*(OFFSET('Sheet 2_Inputs &amp; Outputs'!V$64,$A17,0)+OFFSET('Sheet 2_Inputs &amp; Outputs'!V$86,$A17,0)+OFFSET('Sheet 2_Inputs &amp; Outputs'!V$108,$A17,0)),"Blank")</f>
        <v>0</v>
      </c>
      <c r="X17" s="133">
        <f ca="1">IFERROR('Sheet 1_Assumptions'!S43*(OFFSET('Sheet 2_Inputs &amp; Outputs'!W$64,$A17,0)+OFFSET('Sheet 2_Inputs &amp; Outputs'!W$86,$A17,0)+OFFSET('Sheet 2_Inputs &amp; Outputs'!W$108,$A17,0)),"Blank")</f>
        <v>0</v>
      </c>
      <c r="Y17" s="133">
        <f ca="1">IFERROR('Sheet 1_Assumptions'!T43*(OFFSET('Sheet 2_Inputs &amp; Outputs'!X$64,$A17,0)+OFFSET('Sheet 2_Inputs &amp; Outputs'!X$86,$A17,0)+OFFSET('Sheet 2_Inputs &amp; Outputs'!X$108,$A17,0)),"Blank")</f>
        <v>0</v>
      </c>
      <c r="Z17" s="133">
        <f ca="1">IFERROR('Sheet 1_Assumptions'!U43*(OFFSET('Sheet 2_Inputs &amp; Outputs'!Y$64,$A17,0)+OFFSET('Sheet 2_Inputs &amp; Outputs'!Y$86,$A17,0)+OFFSET('Sheet 2_Inputs &amp; Outputs'!Y$108,$A17,0)),"Blank")</f>
        <v>0</v>
      </c>
      <c r="AA17" s="133">
        <f ca="1">IFERROR('Sheet 1_Assumptions'!V43*(OFFSET('Sheet 2_Inputs &amp; Outputs'!Z$64,$A17,0)+OFFSET('Sheet 2_Inputs &amp; Outputs'!Z$86,$A17,0)+OFFSET('Sheet 2_Inputs &amp; Outputs'!Z$108,$A17,0)),"Blank")</f>
        <v>0</v>
      </c>
      <c r="AB17" s="133">
        <f ca="1">IFERROR('Sheet 1_Assumptions'!W43*(OFFSET('Sheet 2_Inputs &amp; Outputs'!AA$64,$A17,0)+OFFSET('Sheet 2_Inputs &amp; Outputs'!AA$86,$A17,0)+OFFSET('Sheet 2_Inputs &amp; Outputs'!AA$108,$A17,0)),"Blank")</f>
        <v>0</v>
      </c>
      <c r="AC17" s="133">
        <f ca="1">IFERROR('Sheet 1_Assumptions'!X43*(OFFSET('Sheet 2_Inputs &amp; Outputs'!AB$64,$A17,0)+OFFSET('Sheet 2_Inputs &amp; Outputs'!AB$86,$A17,0)+OFFSET('Sheet 2_Inputs &amp; Outputs'!AB$108,$A17,0)),"Blank")</f>
        <v>0</v>
      </c>
      <c r="AD17" s="133">
        <f ca="1">IFERROR('Sheet 1_Assumptions'!Y43*(OFFSET('Sheet 2_Inputs &amp; Outputs'!AC$64,$A17,0)+OFFSET('Sheet 2_Inputs &amp; Outputs'!AC$86,$A17,0)+OFFSET('Sheet 2_Inputs &amp; Outputs'!AC$108,$A17,0)),"Blank")</f>
        <v>0</v>
      </c>
      <c r="AE17" s="133">
        <f ca="1">IFERROR('Sheet 1_Assumptions'!Z43*(OFFSET('Sheet 2_Inputs &amp; Outputs'!AD$64,$A17,0)+OFFSET('Sheet 2_Inputs &amp; Outputs'!AD$86,$A17,0)+OFFSET('Sheet 2_Inputs &amp; Outputs'!AD$108,$A17,0)),"Blank")</f>
        <v>0</v>
      </c>
      <c r="AF17" s="133">
        <f ca="1">IFERROR('Sheet 1_Assumptions'!AA43*(OFFSET('Sheet 2_Inputs &amp; Outputs'!AE$64,$A17,0)+OFFSET('Sheet 2_Inputs &amp; Outputs'!AE$86,$A17,0)+OFFSET('Sheet 2_Inputs &amp; Outputs'!AE$108,$A17,0)),"Blank")</f>
        <v>0</v>
      </c>
      <c r="AG17" s="133">
        <f ca="1">IFERROR('Sheet 1_Assumptions'!AB43*(OFFSET('Sheet 2_Inputs &amp; Outputs'!AF$64,$A17,0)+OFFSET('Sheet 2_Inputs &amp; Outputs'!AF$86,$A17,0)+OFFSET('Sheet 2_Inputs &amp; Outputs'!AF$108,$A17,0)),"Blank")</f>
        <v>0</v>
      </c>
      <c r="AH17" s="133">
        <f ca="1">IFERROR('Sheet 1_Assumptions'!AC43*(OFFSET('Sheet 2_Inputs &amp; Outputs'!AG$64,$A17,0)+OFFSET('Sheet 2_Inputs &amp; Outputs'!AG$86,$A17,0)+OFFSET('Sheet 2_Inputs &amp; Outputs'!AG$108,$A17,0)),"Blank")</f>
        <v>0</v>
      </c>
      <c r="AI17" s="133">
        <f ca="1">IFERROR('Sheet 1_Assumptions'!AD43*(OFFSET('Sheet 2_Inputs &amp; Outputs'!AH$64,$A17,0)+OFFSET('Sheet 2_Inputs &amp; Outputs'!AH$86,$A17,0)+OFFSET('Sheet 2_Inputs &amp; Outputs'!AH$108,$A17,0)),"Blank")</f>
        <v>0</v>
      </c>
      <c r="AJ17" s="133">
        <f ca="1">IFERROR('Sheet 1_Assumptions'!AE43*(OFFSET('Sheet 2_Inputs &amp; Outputs'!AI$64,$A17,0)+OFFSET('Sheet 2_Inputs &amp; Outputs'!AI$86,$A17,0)+OFFSET('Sheet 2_Inputs &amp; Outputs'!AI$108,$A17,0)),"Blank")</f>
        <v>0</v>
      </c>
      <c r="AK17" s="133">
        <f ca="1">IFERROR('Sheet 1_Assumptions'!AF43*(OFFSET('Sheet 2_Inputs &amp; Outputs'!AJ$64,$A17,0)+OFFSET('Sheet 2_Inputs &amp; Outputs'!AJ$86,$A17,0)+OFFSET('Sheet 2_Inputs &amp; Outputs'!AJ$108,$A17,0)),"Blank")</f>
        <v>0</v>
      </c>
      <c r="AL17" s="133">
        <f ca="1">IFERROR('Sheet 1_Assumptions'!AG43*(OFFSET('Sheet 2_Inputs &amp; Outputs'!AK$64,$A17,0)+OFFSET('Sheet 2_Inputs &amp; Outputs'!AK$86,$A17,0)+OFFSET('Sheet 2_Inputs &amp; Outputs'!AK$108,$A17,0)),"Blank")</f>
        <v>0</v>
      </c>
      <c r="AM17" s="133">
        <f ca="1">IFERROR('Sheet 1_Assumptions'!AH43*(OFFSET('Sheet 2_Inputs &amp; Outputs'!AL$64,$A17,0)+OFFSET('Sheet 2_Inputs &amp; Outputs'!AL$86,$A17,0)+OFFSET('Sheet 2_Inputs &amp; Outputs'!AL$108,$A17,0)),"Blank")</f>
        <v>0</v>
      </c>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row>
    <row r="18" spans="1:65" x14ac:dyDescent="0.3">
      <c r="A18" s="138">
        <v>12</v>
      </c>
      <c r="B18" s="312">
        <f t="shared" si="1"/>
        <v>13.129999999999997</v>
      </c>
      <c r="C18" s="120" t="s">
        <v>82</v>
      </c>
      <c r="D18" s="99" t="str">
        <f>'Sheet 1_Assumptions'!C44</f>
        <v>Other</v>
      </c>
      <c r="E18" s="77" t="s">
        <v>131</v>
      </c>
      <c r="F18" s="86">
        <f>'Sheet 1_Assumptions'!D44</f>
        <v>0</v>
      </c>
      <c r="G18" s="244" t="s">
        <v>100</v>
      </c>
      <c r="H18" s="333">
        <f t="shared" ca="1" si="0"/>
        <v>0</v>
      </c>
      <c r="I18" s="133">
        <f ca="1">IFERROR('Sheet 1_Assumptions'!D44*(OFFSET('Sheet 2_Inputs &amp; Outputs'!H$64,$A18,0)+OFFSET('Sheet 2_Inputs &amp; Outputs'!H$86,$A18,0)+OFFSET('Sheet 2_Inputs &amp; Outputs'!H$108,$A18,0)),"Blank")</f>
        <v>0</v>
      </c>
      <c r="J18" s="133">
        <f ca="1">IFERROR('Sheet 1_Assumptions'!E44*(OFFSET('Sheet 2_Inputs &amp; Outputs'!I$64,$A18,0)+OFFSET('Sheet 2_Inputs &amp; Outputs'!I$86,$A18,0)+OFFSET('Sheet 2_Inputs &amp; Outputs'!I$108,$A18,0)),"Blank")</f>
        <v>0</v>
      </c>
      <c r="K18" s="133">
        <f ca="1">IFERROR('Sheet 1_Assumptions'!F44*(OFFSET('Sheet 2_Inputs &amp; Outputs'!J$64,$A18,0)+OFFSET('Sheet 2_Inputs &amp; Outputs'!J$86,$A18,0)+OFFSET('Sheet 2_Inputs &amp; Outputs'!J$108,$A18,0)),"Blank")</f>
        <v>0</v>
      </c>
      <c r="L18" s="133">
        <f ca="1">IFERROR('Sheet 1_Assumptions'!G44*(OFFSET('Sheet 2_Inputs &amp; Outputs'!K$64,$A18,0)+OFFSET('Sheet 2_Inputs &amp; Outputs'!K$86,$A18,0)+OFFSET('Sheet 2_Inputs &amp; Outputs'!K$108,$A18,0)),"Blank")</f>
        <v>0</v>
      </c>
      <c r="M18" s="133">
        <f ca="1">IFERROR('Sheet 1_Assumptions'!H44*(OFFSET('Sheet 2_Inputs &amp; Outputs'!L$64,$A18,0)+OFFSET('Sheet 2_Inputs &amp; Outputs'!L$86,$A18,0)+OFFSET('Sheet 2_Inputs &amp; Outputs'!L$108,$A18,0)),"Blank")</f>
        <v>0</v>
      </c>
      <c r="N18" s="133">
        <f ca="1">IFERROR('Sheet 1_Assumptions'!I44*(OFFSET('Sheet 2_Inputs &amp; Outputs'!M$64,$A18,0)+OFFSET('Sheet 2_Inputs &amp; Outputs'!M$86,$A18,0)+OFFSET('Sheet 2_Inputs &amp; Outputs'!M$108,$A18,0)),"Blank")</f>
        <v>0</v>
      </c>
      <c r="O18" s="133">
        <f ca="1">IFERROR('Sheet 1_Assumptions'!J44*(OFFSET('Sheet 2_Inputs &amp; Outputs'!N$64,$A18,0)+OFFSET('Sheet 2_Inputs &amp; Outputs'!N$86,$A18,0)+OFFSET('Sheet 2_Inputs &amp; Outputs'!N$108,$A18,0)),"Blank")</f>
        <v>0</v>
      </c>
      <c r="P18" s="133">
        <f ca="1">IFERROR('Sheet 1_Assumptions'!K44*(OFFSET('Sheet 2_Inputs &amp; Outputs'!O$64,$A18,0)+OFFSET('Sheet 2_Inputs &amp; Outputs'!O$86,$A18,0)+OFFSET('Sheet 2_Inputs &amp; Outputs'!O$108,$A18,0)),"Blank")</f>
        <v>0</v>
      </c>
      <c r="Q18" s="133">
        <f ca="1">IFERROR('Sheet 1_Assumptions'!L44*(OFFSET('Sheet 2_Inputs &amp; Outputs'!P$64,$A18,0)+OFFSET('Sheet 2_Inputs &amp; Outputs'!P$86,$A18,0)+OFFSET('Sheet 2_Inputs &amp; Outputs'!P$108,$A18,0)),"Blank")</f>
        <v>0</v>
      </c>
      <c r="R18" s="133">
        <f ca="1">IFERROR('Sheet 1_Assumptions'!M44*(OFFSET('Sheet 2_Inputs &amp; Outputs'!Q$64,$A18,0)+OFFSET('Sheet 2_Inputs &amp; Outputs'!Q$86,$A18,0)+OFFSET('Sheet 2_Inputs &amp; Outputs'!Q$108,$A18,0)),"Blank")</f>
        <v>0</v>
      </c>
      <c r="S18" s="133">
        <f ca="1">IFERROR('Sheet 1_Assumptions'!N44*(OFFSET('Sheet 2_Inputs &amp; Outputs'!R$64,$A18,0)+OFFSET('Sheet 2_Inputs &amp; Outputs'!R$86,$A18,0)+OFFSET('Sheet 2_Inputs &amp; Outputs'!R$108,$A18,0)),"Blank")</f>
        <v>0</v>
      </c>
      <c r="T18" s="133">
        <f ca="1">IFERROR('Sheet 1_Assumptions'!O44*(OFFSET('Sheet 2_Inputs &amp; Outputs'!S$64,$A18,0)+OFFSET('Sheet 2_Inputs &amp; Outputs'!S$86,$A18,0)+OFFSET('Sheet 2_Inputs &amp; Outputs'!S$108,$A18,0)),"Blank")</f>
        <v>0</v>
      </c>
      <c r="U18" s="133">
        <f ca="1">IFERROR('Sheet 1_Assumptions'!P44*(OFFSET('Sheet 2_Inputs &amp; Outputs'!T$64,$A18,0)+OFFSET('Sheet 2_Inputs &amp; Outputs'!T$86,$A18,0)+OFFSET('Sheet 2_Inputs &amp; Outputs'!T$108,$A18,0)),"Blank")</f>
        <v>0</v>
      </c>
      <c r="V18" s="133">
        <f ca="1">IFERROR('Sheet 1_Assumptions'!Q44*(OFFSET('Sheet 2_Inputs &amp; Outputs'!U$64,$A18,0)+OFFSET('Sheet 2_Inputs &amp; Outputs'!U$86,$A18,0)+OFFSET('Sheet 2_Inputs &amp; Outputs'!U$108,$A18,0)),"Blank")</f>
        <v>0</v>
      </c>
      <c r="W18" s="133">
        <f ca="1">IFERROR('Sheet 1_Assumptions'!R44*(OFFSET('Sheet 2_Inputs &amp; Outputs'!V$64,$A18,0)+OFFSET('Sheet 2_Inputs &amp; Outputs'!V$86,$A18,0)+OFFSET('Sheet 2_Inputs &amp; Outputs'!V$108,$A18,0)),"Blank")</f>
        <v>0</v>
      </c>
      <c r="X18" s="133">
        <f ca="1">IFERROR('Sheet 1_Assumptions'!S44*(OFFSET('Sheet 2_Inputs &amp; Outputs'!W$64,$A18,0)+OFFSET('Sheet 2_Inputs &amp; Outputs'!W$86,$A18,0)+OFFSET('Sheet 2_Inputs &amp; Outputs'!W$108,$A18,0)),"Blank")</f>
        <v>0</v>
      </c>
      <c r="Y18" s="133">
        <f ca="1">IFERROR('Sheet 1_Assumptions'!T44*(OFFSET('Sheet 2_Inputs &amp; Outputs'!X$64,$A18,0)+OFFSET('Sheet 2_Inputs &amp; Outputs'!X$86,$A18,0)+OFFSET('Sheet 2_Inputs &amp; Outputs'!X$108,$A18,0)),"Blank")</f>
        <v>0</v>
      </c>
      <c r="Z18" s="133">
        <f ca="1">IFERROR('Sheet 1_Assumptions'!U44*(OFFSET('Sheet 2_Inputs &amp; Outputs'!Y$64,$A18,0)+OFFSET('Sheet 2_Inputs &amp; Outputs'!Y$86,$A18,0)+OFFSET('Sheet 2_Inputs &amp; Outputs'!Y$108,$A18,0)),"Blank")</f>
        <v>0</v>
      </c>
      <c r="AA18" s="133">
        <f ca="1">IFERROR('Sheet 1_Assumptions'!V44*(OFFSET('Sheet 2_Inputs &amp; Outputs'!Z$64,$A18,0)+OFFSET('Sheet 2_Inputs &amp; Outputs'!Z$86,$A18,0)+OFFSET('Sheet 2_Inputs &amp; Outputs'!Z$108,$A18,0)),"Blank")</f>
        <v>0</v>
      </c>
      <c r="AB18" s="133">
        <f ca="1">IFERROR('Sheet 1_Assumptions'!W44*(OFFSET('Sheet 2_Inputs &amp; Outputs'!AA$64,$A18,0)+OFFSET('Sheet 2_Inputs &amp; Outputs'!AA$86,$A18,0)+OFFSET('Sheet 2_Inputs &amp; Outputs'!AA$108,$A18,0)),"Blank")</f>
        <v>0</v>
      </c>
      <c r="AC18" s="133">
        <f ca="1">IFERROR('Sheet 1_Assumptions'!X44*(OFFSET('Sheet 2_Inputs &amp; Outputs'!AB$64,$A18,0)+OFFSET('Sheet 2_Inputs &amp; Outputs'!AB$86,$A18,0)+OFFSET('Sheet 2_Inputs &amp; Outputs'!AB$108,$A18,0)),"Blank")</f>
        <v>0</v>
      </c>
      <c r="AD18" s="133">
        <f ca="1">IFERROR('Sheet 1_Assumptions'!Y44*(OFFSET('Sheet 2_Inputs &amp; Outputs'!AC$64,$A18,0)+OFFSET('Sheet 2_Inputs &amp; Outputs'!AC$86,$A18,0)+OFFSET('Sheet 2_Inputs &amp; Outputs'!AC$108,$A18,0)),"Blank")</f>
        <v>0</v>
      </c>
      <c r="AE18" s="133">
        <f ca="1">IFERROR('Sheet 1_Assumptions'!Z44*(OFFSET('Sheet 2_Inputs &amp; Outputs'!AD$64,$A18,0)+OFFSET('Sheet 2_Inputs &amp; Outputs'!AD$86,$A18,0)+OFFSET('Sheet 2_Inputs &amp; Outputs'!AD$108,$A18,0)),"Blank")</f>
        <v>0</v>
      </c>
      <c r="AF18" s="133">
        <f ca="1">IFERROR('Sheet 1_Assumptions'!AA44*(OFFSET('Sheet 2_Inputs &amp; Outputs'!AE$64,$A18,0)+OFFSET('Sheet 2_Inputs &amp; Outputs'!AE$86,$A18,0)+OFFSET('Sheet 2_Inputs &amp; Outputs'!AE$108,$A18,0)),"Blank")</f>
        <v>0</v>
      </c>
      <c r="AG18" s="133">
        <f ca="1">IFERROR('Sheet 1_Assumptions'!AB44*(OFFSET('Sheet 2_Inputs &amp; Outputs'!AF$64,$A18,0)+OFFSET('Sheet 2_Inputs &amp; Outputs'!AF$86,$A18,0)+OFFSET('Sheet 2_Inputs &amp; Outputs'!AF$108,$A18,0)),"Blank")</f>
        <v>0</v>
      </c>
      <c r="AH18" s="133">
        <f ca="1">IFERROR('Sheet 1_Assumptions'!AC44*(OFFSET('Sheet 2_Inputs &amp; Outputs'!AG$64,$A18,0)+OFFSET('Sheet 2_Inputs &amp; Outputs'!AG$86,$A18,0)+OFFSET('Sheet 2_Inputs &amp; Outputs'!AG$108,$A18,0)),"Blank")</f>
        <v>0</v>
      </c>
      <c r="AI18" s="133">
        <f ca="1">IFERROR('Sheet 1_Assumptions'!AD44*(OFFSET('Sheet 2_Inputs &amp; Outputs'!AH$64,$A18,0)+OFFSET('Sheet 2_Inputs &amp; Outputs'!AH$86,$A18,0)+OFFSET('Sheet 2_Inputs &amp; Outputs'!AH$108,$A18,0)),"Blank")</f>
        <v>0</v>
      </c>
      <c r="AJ18" s="133">
        <f ca="1">IFERROR('Sheet 1_Assumptions'!AE44*(OFFSET('Sheet 2_Inputs &amp; Outputs'!AI$64,$A18,0)+OFFSET('Sheet 2_Inputs &amp; Outputs'!AI$86,$A18,0)+OFFSET('Sheet 2_Inputs &amp; Outputs'!AI$108,$A18,0)),"Blank")</f>
        <v>0</v>
      </c>
      <c r="AK18" s="133">
        <f ca="1">IFERROR('Sheet 1_Assumptions'!AF44*(OFFSET('Sheet 2_Inputs &amp; Outputs'!AJ$64,$A18,0)+OFFSET('Sheet 2_Inputs &amp; Outputs'!AJ$86,$A18,0)+OFFSET('Sheet 2_Inputs &amp; Outputs'!AJ$108,$A18,0)),"Blank")</f>
        <v>0</v>
      </c>
      <c r="AL18" s="133">
        <f ca="1">IFERROR('Sheet 1_Assumptions'!AG44*(OFFSET('Sheet 2_Inputs &amp; Outputs'!AK$64,$A18,0)+OFFSET('Sheet 2_Inputs &amp; Outputs'!AK$86,$A18,0)+OFFSET('Sheet 2_Inputs &amp; Outputs'!AK$108,$A18,0)),"Blank")</f>
        <v>0</v>
      </c>
      <c r="AM18" s="133">
        <f ca="1">IFERROR('Sheet 1_Assumptions'!AH44*(OFFSET('Sheet 2_Inputs &amp; Outputs'!AL$64,$A18,0)+OFFSET('Sheet 2_Inputs &amp; Outputs'!AL$86,$A18,0)+OFFSET('Sheet 2_Inputs &amp; Outputs'!AL$108,$A18,0)),"Blank")</f>
        <v>0</v>
      </c>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row>
    <row r="19" spans="1:65" x14ac:dyDescent="0.3">
      <c r="A19" s="138">
        <v>13</v>
      </c>
      <c r="B19" s="312">
        <f t="shared" si="1"/>
        <v>13.139999999999997</v>
      </c>
      <c r="C19" s="120" t="s">
        <v>83</v>
      </c>
      <c r="D19" s="99" t="str">
        <f>'Sheet 1_Assumptions'!C45</f>
        <v>Other</v>
      </c>
      <c r="E19" s="77" t="s">
        <v>131</v>
      </c>
      <c r="F19" s="86">
        <f>'Sheet 1_Assumptions'!D45</f>
        <v>0</v>
      </c>
      <c r="G19" s="244" t="s">
        <v>100</v>
      </c>
      <c r="H19" s="333">
        <f t="shared" ca="1" si="0"/>
        <v>0</v>
      </c>
      <c r="I19" s="133">
        <f ca="1">IFERROR('Sheet 1_Assumptions'!D45*(OFFSET('Sheet 2_Inputs &amp; Outputs'!H$64,$A19,0)+OFFSET('Sheet 2_Inputs &amp; Outputs'!H$86,$A19,0)+OFFSET('Sheet 2_Inputs &amp; Outputs'!H$108,$A19,0)),"Blank")</f>
        <v>0</v>
      </c>
      <c r="J19" s="133">
        <f ca="1">IFERROR('Sheet 1_Assumptions'!E45*(OFFSET('Sheet 2_Inputs &amp; Outputs'!I$64,$A19,0)+OFFSET('Sheet 2_Inputs &amp; Outputs'!I$86,$A19,0)+OFFSET('Sheet 2_Inputs &amp; Outputs'!I$108,$A19,0)),"Blank")</f>
        <v>0</v>
      </c>
      <c r="K19" s="133">
        <f ca="1">IFERROR('Sheet 1_Assumptions'!F45*(OFFSET('Sheet 2_Inputs &amp; Outputs'!J$64,$A19,0)+OFFSET('Sheet 2_Inputs &amp; Outputs'!J$86,$A19,0)+OFFSET('Sheet 2_Inputs &amp; Outputs'!J$108,$A19,0)),"Blank")</f>
        <v>0</v>
      </c>
      <c r="L19" s="133">
        <f ca="1">IFERROR('Sheet 1_Assumptions'!G45*(OFFSET('Sheet 2_Inputs &amp; Outputs'!K$64,$A19,0)+OFFSET('Sheet 2_Inputs &amp; Outputs'!K$86,$A19,0)+OFFSET('Sheet 2_Inputs &amp; Outputs'!K$108,$A19,0)),"Blank")</f>
        <v>0</v>
      </c>
      <c r="M19" s="133">
        <f ca="1">IFERROR('Sheet 1_Assumptions'!H45*(OFFSET('Sheet 2_Inputs &amp; Outputs'!L$64,$A19,0)+OFFSET('Sheet 2_Inputs &amp; Outputs'!L$86,$A19,0)+OFFSET('Sheet 2_Inputs &amp; Outputs'!L$108,$A19,0)),"Blank")</f>
        <v>0</v>
      </c>
      <c r="N19" s="133">
        <f ca="1">IFERROR('Sheet 1_Assumptions'!I45*(OFFSET('Sheet 2_Inputs &amp; Outputs'!M$64,$A19,0)+OFFSET('Sheet 2_Inputs &amp; Outputs'!M$86,$A19,0)+OFFSET('Sheet 2_Inputs &amp; Outputs'!M$108,$A19,0)),"Blank")</f>
        <v>0</v>
      </c>
      <c r="O19" s="133">
        <f ca="1">IFERROR('Sheet 1_Assumptions'!J45*(OFFSET('Sheet 2_Inputs &amp; Outputs'!N$64,$A19,0)+OFFSET('Sheet 2_Inputs &amp; Outputs'!N$86,$A19,0)+OFFSET('Sheet 2_Inputs &amp; Outputs'!N$108,$A19,0)),"Blank")</f>
        <v>0</v>
      </c>
      <c r="P19" s="133">
        <f ca="1">IFERROR('Sheet 1_Assumptions'!K45*(OFFSET('Sheet 2_Inputs &amp; Outputs'!O$64,$A19,0)+OFFSET('Sheet 2_Inputs &amp; Outputs'!O$86,$A19,0)+OFFSET('Sheet 2_Inputs &amp; Outputs'!O$108,$A19,0)),"Blank")</f>
        <v>0</v>
      </c>
      <c r="Q19" s="133">
        <f ca="1">IFERROR('Sheet 1_Assumptions'!L45*(OFFSET('Sheet 2_Inputs &amp; Outputs'!P$64,$A19,0)+OFFSET('Sheet 2_Inputs &amp; Outputs'!P$86,$A19,0)+OFFSET('Sheet 2_Inputs &amp; Outputs'!P$108,$A19,0)),"Blank")</f>
        <v>0</v>
      </c>
      <c r="R19" s="133">
        <f ca="1">IFERROR('Sheet 1_Assumptions'!M45*(OFFSET('Sheet 2_Inputs &amp; Outputs'!Q$64,$A19,0)+OFFSET('Sheet 2_Inputs &amp; Outputs'!Q$86,$A19,0)+OFFSET('Sheet 2_Inputs &amp; Outputs'!Q$108,$A19,0)),"Blank")</f>
        <v>0</v>
      </c>
      <c r="S19" s="133">
        <f ca="1">IFERROR('Sheet 1_Assumptions'!N45*(OFFSET('Sheet 2_Inputs &amp; Outputs'!R$64,$A19,0)+OFFSET('Sheet 2_Inputs &amp; Outputs'!R$86,$A19,0)+OFFSET('Sheet 2_Inputs &amp; Outputs'!R$108,$A19,0)),"Blank")</f>
        <v>0</v>
      </c>
      <c r="T19" s="133">
        <f ca="1">IFERROR('Sheet 1_Assumptions'!O45*(OFFSET('Sheet 2_Inputs &amp; Outputs'!S$64,$A19,0)+OFFSET('Sheet 2_Inputs &amp; Outputs'!S$86,$A19,0)+OFFSET('Sheet 2_Inputs &amp; Outputs'!S$108,$A19,0)),"Blank")</f>
        <v>0</v>
      </c>
      <c r="U19" s="133">
        <f ca="1">IFERROR('Sheet 1_Assumptions'!P45*(OFFSET('Sheet 2_Inputs &amp; Outputs'!T$64,$A19,0)+OFFSET('Sheet 2_Inputs &amp; Outputs'!T$86,$A19,0)+OFFSET('Sheet 2_Inputs &amp; Outputs'!T$108,$A19,0)),"Blank")</f>
        <v>0</v>
      </c>
      <c r="V19" s="133">
        <f ca="1">IFERROR('Sheet 1_Assumptions'!Q45*(OFFSET('Sheet 2_Inputs &amp; Outputs'!U$64,$A19,0)+OFFSET('Sheet 2_Inputs &amp; Outputs'!U$86,$A19,0)+OFFSET('Sheet 2_Inputs &amp; Outputs'!U$108,$A19,0)),"Blank")</f>
        <v>0</v>
      </c>
      <c r="W19" s="133">
        <f ca="1">IFERROR('Sheet 1_Assumptions'!R45*(OFFSET('Sheet 2_Inputs &amp; Outputs'!V$64,$A19,0)+OFFSET('Sheet 2_Inputs &amp; Outputs'!V$86,$A19,0)+OFFSET('Sheet 2_Inputs &amp; Outputs'!V$108,$A19,0)),"Blank")</f>
        <v>0</v>
      </c>
      <c r="X19" s="133">
        <f ca="1">IFERROR('Sheet 1_Assumptions'!S45*(OFFSET('Sheet 2_Inputs &amp; Outputs'!W$64,$A19,0)+OFFSET('Sheet 2_Inputs &amp; Outputs'!W$86,$A19,0)+OFFSET('Sheet 2_Inputs &amp; Outputs'!W$108,$A19,0)),"Blank")</f>
        <v>0</v>
      </c>
      <c r="Y19" s="133">
        <f ca="1">IFERROR('Sheet 1_Assumptions'!T45*(OFFSET('Sheet 2_Inputs &amp; Outputs'!X$64,$A19,0)+OFFSET('Sheet 2_Inputs &amp; Outputs'!X$86,$A19,0)+OFFSET('Sheet 2_Inputs &amp; Outputs'!X$108,$A19,0)),"Blank")</f>
        <v>0</v>
      </c>
      <c r="Z19" s="133">
        <f ca="1">IFERROR('Sheet 1_Assumptions'!U45*(OFFSET('Sheet 2_Inputs &amp; Outputs'!Y$64,$A19,0)+OFFSET('Sheet 2_Inputs &amp; Outputs'!Y$86,$A19,0)+OFFSET('Sheet 2_Inputs &amp; Outputs'!Y$108,$A19,0)),"Blank")</f>
        <v>0</v>
      </c>
      <c r="AA19" s="133">
        <f ca="1">IFERROR('Sheet 1_Assumptions'!V45*(OFFSET('Sheet 2_Inputs &amp; Outputs'!Z$64,$A19,0)+OFFSET('Sheet 2_Inputs &amp; Outputs'!Z$86,$A19,0)+OFFSET('Sheet 2_Inputs &amp; Outputs'!Z$108,$A19,0)),"Blank")</f>
        <v>0</v>
      </c>
      <c r="AB19" s="133">
        <f ca="1">IFERROR('Sheet 1_Assumptions'!W45*(OFFSET('Sheet 2_Inputs &amp; Outputs'!AA$64,$A19,0)+OFFSET('Sheet 2_Inputs &amp; Outputs'!AA$86,$A19,0)+OFFSET('Sheet 2_Inputs &amp; Outputs'!AA$108,$A19,0)),"Blank")</f>
        <v>0</v>
      </c>
      <c r="AC19" s="133">
        <f ca="1">IFERROR('Sheet 1_Assumptions'!X45*(OFFSET('Sheet 2_Inputs &amp; Outputs'!AB$64,$A19,0)+OFFSET('Sheet 2_Inputs &amp; Outputs'!AB$86,$A19,0)+OFFSET('Sheet 2_Inputs &amp; Outputs'!AB$108,$A19,0)),"Blank")</f>
        <v>0</v>
      </c>
      <c r="AD19" s="133">
        <f ca="1">IFERROR('Sheet 1_Assumptions'!Y45*(OFFSET('Sheet 2_Inputs &amp; Outputs'!AC$64,$A19,0)+OFFSET('Sheet 2_Inputs &amp; Outputs'!AC$86,$A19,0)+OFFSET('Sheet 2_Inputs &amp; Outputs'!AC$108,$A19,0)),"Blank")</f>
        <v>0</v>
      </c>
      <c r="AE19" s="133">
        <f ca="1">IFERROR('Sheet 1_Assumptions'!Z45*(OFFSET('Sheet 2_Inputs &amp; Outputs'!AD$64,$A19,0)+OFFSET('Sheet 2_Inputs &amp; Outputs'!AD$86,$A19,0)+OFFSET('Sheet 2_Inputs &amp; Outputs'!AD$108,$A19,0)),"Blank")</f>
        <v>0</v>
      </c>
      <c r="AF19" s="133">
        <f ca="1">IFERROR('Sheet 1_Assumptions'!AA45*(OFFSET('Sheet 2_Inputs &amp; Outputs'!AE$64,$A19,0)+OFFSET('Sheet 2_Inputs &amp; Outputs'!AE$86,$A19,0)+OFFSET('Sheet 2_Inputs &amp; Outputs'!AE$108,$A19,0)),"Blank")</f>
        <v>0</v>
      </c>
      <c r="AG19" s="133">
        <f ca="1">IFERROR('Sheet 1_Assumptions'!AB45*(OFFSET('Sheet 2_Inputs &amp; Outputs'!AF$64,$A19,0)+OFFSET('Sheet 2_Inputs &amp; Outputs'!AF$86,$A19,0)+OFFSET('Sheet 2_Inputs &amp; Outputs'!AF$108,$A19,0)),"Blank")</f>
        <v>0</v>
      </c>
      <c r="AH19" s="133">
        <f ca="1">IFERROR('Sheet 1_Assumptions'!AC45*(OFFSET('Sheet 2_Inputs &amp; Outputs'!AG$64,$A19,0)+OFFSET('Sheet 2_Inputs &amp; Outputs'!AG$86,$A19,0)+OFFSET('Sheet 2_Inputs &amp; Outputs'!AG$108,$A19,0)),"Blank")</f>
        <v>0</v>
      </c>
      <c r="AI19" s="133">
        <f ca="1">IFERROR('Sheet 1_Assumptions'!AD45*(OFFSET('Sheet 2_Inputs &amp; Outputs'!AH$64,$A19,0)+OFFSET('Sheet 2_Inputs &amp; Outputs'!AH$86,$A19,0)+OFFSET('Sheet 2_Inputs &amp; Outputs'!AH$108,$A19,0)),"Blank")</f>
        <v>0</v>
      </c>
      <c r="AJ19" s="133">
        <f ca="1">IFERROR('Sheet 1_Assumptions'!AE45*(OFFSET('Sheet 2_Inputs &amp; Outputs'!AI$64,$A19,0)+OFFSET('Sheet 2_Inputs &amp; Outputs'!AI$86,$A19,0)+OFFSET('Sheet 2_Inputs &amp; Outputs'!AI$108,$A19,0)),"Blank")</f>
        <v>0</v>
      </c>
      <c r="AK19" s="133">
        <f ca="1">IFERROR('Sheet 1_Assumptions'!AF45*(OFFSET('Sheet 2_Inputs &amp; Outputs'!AJ$64,$A19,0)+OFFSET('Sheet 2_Inputs &amp; Outputs'!AJ$86,$A19,0)+OFFSET('Sheet 2_Inputs &amp; Outputs'!AJ$108,$A19,0)),"Blank")</f>
        <v>0</v>
      </c>
      <c r="AL19" s="133">
        <f ca="1">IFERROR('Sheet 1_Assumptions'!AG45*(OFFSET('Sheet 2_Inputs &amp; Outputs'!AK$64,$A19,0)+OFFSET('Sheet 2_Inputs &amp; Outputs'!AK$86,$A19,0)+OFFSET('Sheet 2_Inputs &amp; Outputs'!AK$108,$A19,0)),"Blank")</f>
        <v>0</v>
      </c>
      <c r="AM19" s="133">
        <f ca="1">IFERROR('Sheet 1_Assumptions'!AH45*(OFFSET('Sheet 2_Inputs &amp; Outputs'!AL$64,$A19,0)+OFFSET('Sheet 2_Inputs &amp; Outputs'!AL$86,$A19,0)+OFFSET('Sheet 2_Inputs &amp; Outputs'!AL$108,$A19,0)),"Blank")</f>
        <v>0</v>
      </c>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row>
    <row r="20" spans="1:65" x14ac:dyDescent="0.3">
      <c r="A20" s="138">
        <v>14</v>
      </c>
      <c r="B20" s="312">
        <f t="shared" si="1"/>
        <v>13.149999999999997</v>
      </c>
      <c r="C20" s="120" t="s">
        <v>85</v>
      </c>
      <c r="D20" s="99" t="str">
        <f>'Sheet 1_Assumptions'!C46</f>
        <v>Other</v>
      </c>
      <c r="E20" s="77" t="s">
        <v>131</v>
      </c>
      <c r="F20" s="86">
        <f>'Sheet 1_Assumptions'!D46</f>
        <v>0</v>
      </c>
      <c r="G20" s="244" t="s">
        <v>100</v>
      </c>
      <c r="H20" s="333">
        <f t="shared" ca="1" si="0"/>
        <v>0</v>
      </c>
      <c r="I20" s="133">
        <f ca="1">IFERROR('Sheet 1_Assumptions'!D46*(OFFSET('Sheet 2_Inputs &amp; Outputs'!H$64,$A20,0)+OFFSET('Sheet 2_Inputs &amp; Outputs'!H$86,$A20,0)+OFFSET('Sheet 2_Inputs &amp; Outputs'!H$108,$A20,0)),"Blank")</f>
        <v>0</v>
      </c>
      <c r="J20" s="133">
        <f ca="1">IFERROR('Sheet 1_Assumptions'!E46*(OFFSET('Sheet 2_Inputs &amp; Outputs'!I$64,$A20,0)+OFFSET('Sheet 2_Inputs &amp; Outputs'!I$86,$A20,0)+OFFSET('Sheet 2_Inputs &amp; Outputs'!I$108,$A20,0)),"Blank")</f>
        <v>0</v>
      </c>
      <c r="K20" s="133">
        <f ca="1">IFERROR('Sheet 1_Assumptions'!F46*(OFFSET('Sheet 2_Inputs &amp; Outputs'!J$64,$A20,0)+OFFSET('Sheet 2_Inputs &amp; Outputs'!J$86,$A20,0)+OFFSET('Sheet 2_Inputs &amp; Outputs'!J$108,$A20,0)),"Blank")</f>
        <v>0</v>
      </c>
      <c r="L20" s="133">
        <f ca="1">IFERROR('Sheet 1_Assumptions'!G46*(OFFSET('Sheet 2_Inputs &amp; Outputs'!K$64,$A20,0)+OFFSET('Sheet 2_Inputs &amp; Outputs'!K$86,$A20,0)+OFFSET('Sheet 2_Inputs &amp; Outputs'!K$108,$A20,0)),"Blank")</f>
        <v>0</v>
      </c>
      <c r="M20" s="133">
        <f ca="1">IFERROR('Sheet 1_Assumptions'!H46*(OFFSET('Sheet 2_Inputs &amp; Outputs'!L$64,$A20,0)+OFFSET('Sheet 2_Inputs &amp; Outputs'!L$86,$A20,0)+OFFSET('Sheet 2_Inputs &amp; Outputs'!L$108,$A20,0)),"Blank")</f>
        <v>0</v>
      </c>
      <c r="N20" s="133">
        <f ca="1">IFERROR('Sheet 1_Assumptions'!I46*(OFFSET('Sheet 2_Inputs &amp; Outputs'!M$64,$A20,0)+OFFSET('Sheet 2_Inputs &amp; Outputs'!M$86,$A20,0)+OFFSET('Sheet 2_Inputs &amp; Outputs'!M$108,$A20,0)),"Blank")</f>
        <v>0</v>
      </c>
      <c r="O20" s="133">
        <f ca="1">IFERROR('Sheet 1_Assumptions'!J46*(OFFSET('Sheet 2_Inputs &amp; Outputs'!N$64,$A20,0)+OFFSET('Sheet 2_Inputs &amp; Outputs'!N$86,$A20,0)+OFFSET('Sheet 2_Inputs &amp; Outputs'!N$108,$A20,0)),"Blank")</f>
        <v>0</v>
      </c>
      <c r="P20" s="133">
        <f ca="1">IFERROR('Sheet 1_Assumptions'!K46*(OFFSET('Sheet 2_Inputs &amp; Outputs'!O$64,$A20,0)+OFFSET('Sheet 2_Inputs &amp; Outputs'!O$86,$A20,0)+OFFSET('Sheet 2_Inputs &amp; Outputs'!O$108,$A20,0)),"Blank")</f>
        <v>0</v>
      </c>
      <c r="Q20" s="133">
        <f ca="1">IFERROR('Sheet 1_Assumptions'!L46*(OFFSET('Sheet 2_Inputs &amp; Outputs'!P$64,$A20,0)+OFFSET('Sheet 2_Inputs &amp; Outputs'!P$86,$A20,0)+OFFSET('Sheet 2_Inputs &amp; Outputs'!P$108,$A20,0)),"Blank")</f>
        <v>0</v>
      </c>
      <c r="R20" s="133">
        <f ca="1">IFERROR('Sheet 1_Assumptions'!M46*(OFFSET('Sheet 2_Inputs &amp; Outputs'!Q$64,$A20,0)+OFFSET('Sheet 2_Inputs &amp; Outputs'!Q$86,$A20,0)+OFFSET('Sheet 2_Inputs &amp; Outputs'!Q$108,$A20,0)),"Blank")</f>
        <v>0</v>
      </c>
      <c r="S20" s="133">
        <f ca="1">IFERROR('Sheet 1_Assumptions'!N46*(OFFSET('Sheet 2_Inputs &amp; Outputs'!R$64,$A20,0)+OFFSET('Sheet 2_Inputs &amp; Outputs'!R$86,$A20,0)+OFFSET('Sheet 2_Inputs &amp; Outputs'!R$108,$A20,0)),"Blank")</f>
        <v>0</v>
      </c>
      <c r="T20" s="133">
        <f ca="1">IFERROR('Sheet 1_Assumptions'!O46*(OFFSET('Sheet 2_Inputs &amp; Outputs'!S$64,$A20,0)+OFFSET('Sheet 2_Inputs &amp; Outputs'!S$86,$A20,0)+OFFSET('Sheet 2_Inputs &amp; Outputs'!S$108,$A20,0)),"Blank")</f>
        <v>0</v>
      </c>
      <c r="U20" s="133">
        <f ca="1">IFERROR('Sheet 1_Assumptions'!P46*(OFFSET('Sheet 2_Inputs &amp; Outputs'!T$64,$A20,0)+OFFSET('Sheet 2_Inputs &amp; Outputs'!T$86,$A20,0)+OFFSET('Sheet 2_Inputs &amp; Outputs'!T$108,$A20,0)),"Blank")</f>
        <v>0</v>
      </c>
      <c r="V20" s="133">
        <f ca="1">IFERROR('Sheet 1_Assumptions'!Q46*(OFFSET('Sheet 2_Inputs &amp; Outputs'!U$64,$A20,0)+OFFSET('Sheet 2_Inputs &amp; Outputs'!U$86,$A20,0)+OFFSET('Sheet 2_Inputs &amp; Outputs'!U$108,$A20,0)),"Blank")</f>
        <v>0</v>
      </c>
      <c r="W20" s="133">
        <f ca="1">IFERROR('Sheet 1_Assumptions'!R46*(OFFSET('Sheet 2_Inputs &amp; Outputs'!V$64,$A20,0)+OFFSET('Sheet 2_Inputs &amp; Outputs'!V$86,$A20,0)+OFFSET('Sheet 2_Inputs &amp; Outputs'!V$108,$A20,0)),"Blank")</f>
        <v>0</v>
      </c>
      <c r="X20" s="133">
        <f ca="1">IFERROR('Sheet 1_Assumptions'!S46*(OFFSET('Sheet 2_Inputs &amp; Outputs'!W$64,$A20,0)+OFFSET('Sheet 2_Inputs &amp; Outputs'!W$86,$A20,0)+OFFSET('Sheet 2_Inputs &amp; Outputs'!W$108,$A20,0)),"Blank")</f>
        <v>0</v>
      </c>
      <c r="Y20" s="133">
        <f ca="1">IFERROR('Sheet 1_Assumptions'!T46*(OFFSET('Sheet 2_Inputs &amp; Outputs'!X$64,$A20,0)+OFFSET('Sheet 2_Inputs &amp; Outputs'!X$86,$A20,0)+OFFSET('Sheet 2_Inputs &amp; Outputs'!X$108,$A20,0)),"Blank")</f>
        <v>0</v>
      </c>
      <c r="Z20" s="133">
        <f ca="1">IFERROR('Sheet 1_Assumptions'!U46*(OFFSET('Sheet 2_Inputs &amp; Outputs'!Y$64,$A20,0)+OFFSET('Sheet 2_Inputs &amp; Outputs'!Y$86,$A20,0)+OFFSET('Sheet 2_Inputs &amp; Outputs'!Y$108,$A20,0)),"Blank")</f>
        <v>0</v>
      </c>
      <c r="AA20" s="133">
        <f ca="1">IFERROR('Sheet 1_Assumptions'!V46*(OFFSET('Sheet 2_Inputs &amp; Outputs'!Z$64,$A20,0)+OFFSET('Sheet 2_Inputs &amp; Outputs'!Z$86,$A20,0)+OFFSET('Sheet 2_Inputs &amp; Outputs'!Z$108,$A20,0)),"Blank")</f>
        <v>0</v>
      </c>
      <c r="AB20" s="133">
        <f ca="1">IFERROR('Sheet 1_Assumptions'!W46*(OFFSET('Sheet 2_Inputs &amp; Outputs'!AA$64,$A20,0)+OFFSET('Sheet 2_Inputs &amp; Outputs'!AA$86,$A20,0)+OFFSET('Sheet 2_Inputs &amp; Outputs'!AA$108,$A20,0)),"Blank")</f>
        <v>0</v>
      </c>
      <c r="AC20" s="133">
        <f ca="1">IFERROR('Sheet 1_Assumptions'!X46*(OFFSET('Sheet 2_Inputs &amp; Outputs'!AB$64,$A20,0)+OFFSET('Sheet 2_Inputs &amp; Outputs'!AB$86,$A20,0)+OFFSET('Sheet 2_Inputs &amp; Outputs'!AB$108,$A20,0)),"Blank")</f>
        <v>0</v>
      </c>
      <c r="AD20" s="133">
        <f ca="1">IFERROR('Sheet 1_Assumptions'!Y46*(OFFSET('Sheet 2_Inputs &amp; Outputs'!AC$64,$A20,0)+OFFSET('Sheet 2_Inputs &amp; Outputs'!AC$86,$A20,0)+OFFSET('Sheet 2_Inputs &amp; Outputs'!AC$108,$A20,0)),"Blank")</f>
        <v>0</v>
      </c>
      <c r="AE20" s="133">
        <f ca="1">IFERROR('Sheet 1_Assumptions'!Z46*(OFFSET('Sheet 2_Inputs &amp; Outputs'!AD$64,$A20,0)+OFFSET('Sheet 2_Inputs &amp; Outputs'!AD$86,$A20,0)+OFFSET('Sheet 2_Inputs &amp; Outputs'!AD$108,$A20,0)),"Blank")</f>
        <v>0</v>
      </c>
      <c r="AF20" s="133">
        <f ca="1">IFERROR('Sheet 1_Assumptions'!AA46*(OFFSET('Sheet 2_Inputs &amp; Outputs'!AE$64,$A20,0)+OFFSET('Sheet 2_Inputs &amp; Outputs'!AE$86,$A20,0)+OFFSET('Sheet 2_Inputs &amp; Outputs'!AE$108,$A20,0)),"Blank")</f>
        <v>0</v>
      </c>
      <c r="AG20" s="133">
        <f ca="1">IFERROR('Sheet 1_Assumptions'!AB46*(OFFSET('Sheet 2_Inputs &amp; Outputs'!AF$64,$A20,0)+OFFSET('Sheet 2_Inputs &amp; Outputs'!AF$86,$A20,0)+OFFSET('Sheet 2_Inputs &amp; Outputs'!AF$108,$A20,0)),"Blank")</f>
        <v>0</v>
      </c>
      <c r="AH20" s="133">
        <f ca="1">IFERROR('Sheet 1_Assumptions'!AC46*(OFFSET('Sheet 2_Inputs &amp; Outputs'!AG$64,$A20,0)+OFFSET('Sheet 2_Inputs &amp; Outputs'!AG$86,$A20,0)+OFFSET('Sheet 2_Inputs &amp; Outputs'!AG$108,$A20,0)),"Blank")</f>
        <v>0</v>
      </c>
      <c r="AI20" s="133">
        <f ca="1">IFERROR('Sheet 1_Assumptions'!AD46*(OFFSET('Sheet 2_Inputs &amp; Outputs'!AH$64,$A20,0)+OFFSET('Sheet 2_Inputs &amp; Outputs'!AH$86,$A20,0)+OFFSET('Sheet 2_Inputs &amp; Outputs'!AH$108,$A20,0)),"Blank")</f>
        <v>0</v>
      </c>
      <c r="AJ20" s="133">
        <f ca="1">IFERROR('Sheet 1_Assumptions'!AE46*(OFFSET('Sheet 2_Inputs &amp; Outputs'!AI$64,$A20,0)+OFFSET('Sheet 2_Inputs &amp; Outputs'!AI$86,$A20,0)+OFFSET('Sheet 2_Inputs &amp; Outputs'!AI$108,$A20,0)),"Blank")</f>
        <v>0</v>
      </c>
      <c r="AK20" s="133">
        <f ca="1">IFERROR('Sheet 1_Assumptions'!AF46*(OFFSET('Sheet 2_Inputs &amp; Outputs'!AJ$64,$A20,0)+OFFSET('Sheet 2_Inputs &amp; Outputs'!AJ$86,$A20,0)+OFFSET('Sheet 2_Inputs &amp; Outputs'!AJ$108,$A20,0)),"Blank")</f>
        <v>0</v>
      </c>
      <c r="AL20" s="133">
        <f ca="1">IFERROR('Sheet 1_Assumptions'!AG46*(OFFSET('Sheet 2_Inputs &amp; Outputs'!AK$64,$A20,0)+OFFSET('Sheet 2_Inputs &amp; Outputs'!AK$86,$A20,0)+OFFSET('Sheet 2_Inputs &amp; Outputs'!AK$108,$A20,0)),"Blank")</f>
        <v>0</v>
      </c>
      <c r="AM20" s="133">
        <f ca="1">IFERROR('Sheet 1_Assumptions'!AH46*(OFFSET('Sheet 2_Inputs &amp; Outputs'!AL$64,$A20,0)+OFFSET('Sheet 2_Inputs &amp; Outputs'!AL$86,$A20,0)+OFFSET('Sheet 2_Inputs &amp; Outputs'!AL$108,$A20,0)),"Blank")</f>
        <v>0</v>
      </c>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row>
    <row r="21" spans="1:65" x14ac:dyDescent="0.3">
      <c r="A21" s="138">
        <v>15</v>
      </c>
      <c r="B21" s="312">
        <f t="shared" si="1"/>
        <v>13.159999999999997</v>
      </c>
      <c r="C21" s="120" t="s">
        <v>86</v>
      </c>
      <c r="D21" s="99" t="str">
        <f>'Sheet 1_Assumptions'!C47</f>
        <v>Other</v>
      </c>
      <c r="E21" s="77" t="s">
        <v>131</v>
      </c>
      <c r="F21" s="86">
        <f>'Sheet 1_Assumptions'!D47</f>
        <v>0</v>
      </c>
      <c r="G21" s="244" t="s">
        <v>100</v>
      </c>
      <c r="H21" s="333">
        <f t="shared" ca="1" si="0"/>
        <v>0</v>
      </c>
      <c r="I21" s="133">
        <f ca="1">IFERROR('Sheet 1_Assumptions'!D47*(OFFSET('Sheet 2_Inputs &amp; Outputs'!H$64,$A21,0)+OFFSET('Sheet 2_Inputs &amp; Outputs'!H$86,$A21,0)+OFFSET('Sheet 2_Inputs &amp; Outputs'!H$108,$A21,0)),"Blank")</f>
        <v>0</v>
      </c>
      <c r="J21" s="133">
        <f ca="1">IFERROR('Sheet 1_Assumptions'!E47*(OFFSET('Sheet 2_Inputs &amp; Outputs'!I$64,$A21,0)+OFFSET('Sheet 2_Inputs &amp; Outputs'!I$86,$A21,0)+OFFSET('Sheet 2_Inputs &amp; Outputs'!I$108,$A21,0)),"Blank")</f>
        <v>0</v>
      </c>
      <c r="K21" s="133">
        <f ca="1">IFERROR('Sheet 1_Assumptions'!F47*(OFFSET('Sheet 2_Inputs &amp; Outputs'!J$64,$A21,0)+OFFSET('Sheet 2_Inputs &amp; Outputs'!J$86,$A21,0)+OFFSET('Sheet 2_Inputs &amp; Outputs'!J$108,$A21,0)),"Blank")</f>
        <v>0</v>
      </c>
      <c r="L21" s="133">
        <f ca="1">IFERROR('Sheet 1_Assumptions'!G47*(OFFSET('Sheet 2_Inputs &amp; Outputs'!K$64,$A21,0)+OFFSET('Sheet 2_Inputs &amp; Outputs'!K$86,$A21,0)+OFFSET('Sheet 2_Inputs &amp; Outputs'!K$108,$A21,0)),"Blank")</f>
        <v>0</v>
      </c>
      <c r="M21" s="133">
        <f ca="1">IFERROR('Sheet 1_Assumptions'!H47*(OFFSET('Sheet 2_Inputs &amp; Outputs'!L$64,$A21,0)+OFFSET('Sheet 2_Inputs &amp; Outputs'!L$86,$A21,0)+OFFSET('Sheet 2_Inputs &amp; Outputs'!L$108,$A21,0)),"Blank")</f>
        <v>0</v>
      </c>
      <c r="N21" s="133">
        <f ca="1">IFERROR('Sheet 1_Assumptions'!I47*(OFFSET('Sheet 2_Inputs &amp; Outputs'!M$64,$A21,0)+OFFSET('Sheet 2_Inputs &amp; Outputs'!M$86,$A21,0)+OFFSET('Sheet 2_Inputs &amp; Outputs'!M$108,$A21,0)),"Blank")</f>
        <v>0</v>
      </c>
      <c r="O21" s="133">
        <f ca="1">IFERROR('Sheet 1_Assumptions'!J47*(OFFSET('Sheet 2_Inputs &amp; Outputs'!N$64,$A21,0)+OFFSET('Sheet 2_Inputs &amp; Outputs'!N$86,$A21,0)+OFFSET('Sheet 2_Inputs &amp; Outputs'!N$108,$A21,0)),"Blank")</f>
        <v>0</v>
      </c>
      <c r="P21" s="133">
        <f ca="1">IFERROR('Sheet 1_Assumptions'!K47*(OFFSET('Sheet 2_Inputs &amp; Outputs'!O$64,$A21,0)+OFFSET('Sheet 2_Inputs &amp; Outputs'!O$86,$A21,0)+OFFSET('Sheet 2_Inputs &amp; Outputs'!O$108,$A21,0)),"Blank")</f>
        <v>0</v>
      </c>
      <c r="Q21" s="133">
        <f ca="1">IFERROR('Sheet 1_Assumptions'!L47*(OFFSET('Sheet 2_Inputs &amp; Outputs'!P$64,$A21,0)+OFFSET('Sheet 2_Inputs &amp; Outputs'!P$86,$A21,0)+OFFSET('Sheet 2_Inputs &amp; Outputs'!P$108,$A21,0)),"Blank")</f>
        <v>0</v>
      </c>
      <c r="R21" s="133">
        <f ca="1">IFERROR('Sheet 1_Assumptions'!M47*(OFFSET('Sheet 2_Inputs &amp; Outputs'!Q$64,$A21,0)+OFFSET('Sheet 2_Inputs &amp; Outputs'!Q$86,$A21,0)+OFFSET('Sheet 2_Inputs &amp; Outputs'!Q$108,$A21,0)),"Blank")</f>
        <v>0</v>
      </c>
      <c r="S21" s="133">
        <f ca="1">IFERROR('Sheet 1_Assumptions'!N47*(OFFSET('Sheet 2_Inputs &amp; Outputs'!R$64,$A21,0)+OFFSET('Sheet 2_Inputs &amp; Outputs'!R$86,$A21,0)+OFFSET('Sheet 2_Inputs &amp; Outputs'!R$108,$A21,0)),"Blank")</f>
        <v>0</v>
      </c>
      <c r="T21" s="133">
        <f ca="1">IFERROR('Sheet 1_Assumptions'!O47*(OFFSET('Sheet 2_Inputs &amp; Outputs'!S$64,$A21,0)+OFFSET('Sheet 2_Inputs &amp; Outputs'!S$86,$A21,0)+OFFSET('Sheet 2_Inputs &amp; Outputs'!S$108,$A21,0)),"Blank")</f>
        <v>0</v>
      </c>
      <c r="U21" s="133">
        <f ca="1">IFERROR('Sheet 1_Assumptions'!P47*(OFFSET('Sheet 2_Inputs &amp; Outputs'!T$64,$A21,0)+OFFSET('Sheet 2_Inputs &amp; Outputs'!T$86,$A21,0)+OFFSET('Sheet 2_Inputs &amp; Outputs'!T$108,$A21,0)),"Blank")</f>
        <v>0</v>
      </c>
      <c r="V21" s="133">
        <f ca="1">IFERROR('Sheet 1_Assumptions'!Q47*(OFFSET('Sheet 2_Inputs &amp; Outputs'!U$64,$A21,0)+OFFSET('Sheet 2_Inputs &amp; Outputs'!U$86,$A21,0)+OFFSET('Sheet 2_Inputs &amp; Outputs'!U$108,$A21,0)),"Blank")</f>
        <v>0</v>
      </c>
      <c r="W21" s="133">
        <f ca="1">IFERROR('Sheet 1_Assumptions'!R47*(OFFSET('Sheet 2_Inputs &amp; Outputs'!V$64,$A21,0)+OFFSET('Sheet 2_Inputs &amp; Outputs'!V$86,$A21,0)+OFFSET('Sheet 2_Inputs &amp; Outputs'!V$108,$A21,0)),"Blank")</f>
        <v>0</v>
      </c>
      <c r="X21" s="133">
        <f ca="1">IFERROR('Sheet 1_Assumptions'!S47*(OFFSET('Sheet 2_Inputs &amp; Outputs'!W$64,$A21,0)+OFFSET('Sheet 2_Inputs &amp; Outputs'!W$86,$A21,0)+OFFSET('Sheet 2_Inputs &amp; Outputs'!W$108,$A21,0)),"Blank")</f>
        <v>0</v>
      </c>
      <c r="Y21" s="133">
        <f ca="1">IFERROR('Sheet 1_Assumptions'!T47*(OFFSET('Sheet 2_Inputs &amp; Outputs'!X$64,$A21,0)+OFFSET('Sheet 2_Inputs &amp; Outputs'!X$86,$A21,0)+OFFSET('Sheet 2_Inputs &amp; Outputs'!X$108,$A21,0)),"Blank")</f>
        <v>0</v>
      </c>
      <c r="Z21" s="133">
        <f ca="1">IFERROR('Sheet 1_Assumptions'!U47*(OFFSET('Sheet 2_Inputs &amp; Outputs'!Y$64,$A21,0)+OFFSET('Sheet 2_Inputs &amp; Outputs'!Y$86,$A21,0)+OFFSET('Sheet 2_Inputs &amp; Outputs'!Y$108,$A21,0)),"Blank")</f>
        <v>0</v>
      </c>
      <c r="AA21" s="133">
        <f ca="1">IFERROR('Sheet 1_Assumptions'!V47*(OFFSET('Sheet 2_Inputs &amp; Outputs'!Z$64,$A21,0)+OFFSET('Sheet 2_Inputs &amp; Outputs'!Z$86,$A21,0)+OFFSET('Sheet 2_Inputs &amp; Outputs'!Z$108,$A21,0)),"Blank")</f>
        <v>0</v>
      </c>
      <c r="AB21" s="133">
        <f ca="1">IFERROR('Sheet 1_Assumptions'!W47*(OFFSET('Sheet 2_Inputs &amp; Outputs'!AA$64,$A21,0)+OFFSET('Sheet 2_Inputs &amp; Outputs'!AA$86,$A21,0)+OFFSET('Sheet 2_Inputs &amp; Outputs'!AA$108,$A21,0)),"Blank")</f>
        <v>0</v>
      </c>
      <c r="AC21" s="133">
        <f ca="1">IFERROR('Sheet 1_Assumptions'!X47*(OFFSET('Sheet 2_Inputs &amp; Outputs'!AB$64,$A21,0)+OFFSET('Sheet 2_Inputs &amp; Outputs'!AB$86,$A21,0)+OFFSET('Sheet 2_Inputs &amp; Outputs'!AB$108,$A21,0)),"Blank")</f>
        <v>0</v>
      </c>
      <c r="AD21" s="133">
        <f ca="1">IFERROR('Sheet 1_Assumptions'!Y47*(OFFSET('Sheet 2_Inputs &amp; Outputs'!AC$64,$A21,0)+OFFSET('Sheet 2_Inputs &amp; Outputs'!AC$86,$A21,0)+OFFSET('Sheet 2_Inputs &amp; Outputs'!AC$108,$A21,0)),"Blank")</f>
        <v>0</v>
      </c>
      <c r="AE21" s="133">
        <f ca="1">IFERROR('Sheet 1_Assumptions'!Z47*(OFFSET('Sheet 2_Inputs &amp; Outputs'!AD$64,$A21,0)+OFFSET('Sheet 2_Inputs &amp; Outputs'!AD$86,$A21,0)+OFFSET('Sheet 2_Inputs &amp; Outputs'!AD$108,$A21,0)),"Blank")</f>
        <v>0</v>
      </c>
      <c r="AF21" s="133">
        <f ca="1">IFERROR('Sheet 1_Assumptions'!AA47*(OFFSET('Sheet 2_Inputs &amp; Outputs'!AE$64,$A21,0)+OFFSET('Sheet 2_Inputs &amp; Outputs'!AE$86,$A21,0)+OFFSET('Sheet 2_Inputs &amp; Outputs'!AE$108,$A21,0)),"Blank")</f>
        <v>0</v>
      </c>
      <c r="AG21" s="133">
        <f ca="1">IFERROR('Sheet 1_Assumptions'!AB47*(OFFSET('Sheet 2_Inputs &amp; Outputs'!AF$64,$A21,0)+OFFSET('Sheet 2_Inputs &amp; Outputs'!AF$86,$A21,0)+OFFSET('Sheet 2_Inputs &amp; Outputs'!AF$108,$A21,0)),"Blank")</f>
        <v>0</v>
      </c>
      <c r="AH21" s="133">
        <f ca="1">IFERROR('Sheet 1_Assumptions'!AC47*(OFFSET('Sheet 2_Inputs &amp; Outputs'!AG$64,$A21,0)+OFFSET('Sheet 2_Inputs &amp; Outputs'!AG$86,$A21,0)+OFFSET('Sheet 2_Inputs &amp; Outputs'!AG$108,$A21,0)),"Blank")</f>
        <v>0</v>
      </c>
      <c r="AI21" s="133">
        <f ca="1">IFERROR('Sheet 1_Assumptions'!AD47*(OFFSET('Sheet 2_Inputs &amp; Outputs'!AH$64,$A21,0)+OFFSET('Sheet 2_Inputs &amp; Outputs'!AH$86,$A21,0)+OFFSET('Sheet 2_Inputs &amp; Outputs'!AH$108,$A21,0)),"Blank")</f>
        <v>0</v>
      </c>
      <c r="AJ21" s="133">
        <f ca="1">IFERROR('Sheet 1_Assumptions'!AE47*(OFFSET('Sheet 2_Inputs &amp; Outputs'!AI$64,$A21,0)+OFFSET('Sheet 2_Inputs &amp; Outputs'!AI$86,$A21,0)+OFFSET('Sheet 2_Inputs &amp; Outputs'!AI$108,$A21,0)),"Blank")</f>
        <v>0</v>
      </c>
      <c r="AK21" s="133">
        <f ca="1">IFERROR('Sheet 1_Assumptions'!AF47*(OFFSET('Sheet 2_Inputs &amp; Outputs'!AJ$64,$A21,0)+OFFSET('Sheet 2_Inputs &amp; Outputs'!AJ$86,$A21,0)+OFFSET('Sheet 2_Inputs &amp; Outputs'!AJ$108,$A21,0)),"Blank")</f>
        <v>0</v>
      </c>
      <c r="AL21" s="133">
        <f ca="1">IFERROR('Sheet 1_Assumptions'!AG47*(OFFSET('Sheet 2_Inputs &amp; Outputs'!AK$64,$A21,0)+OFFSET('Sheet 2_Inputs &amp; Outputs'!AK$86,$A21,0)+OFFSET('Sheet 2_Inputs &amp; Outputs'!AK$108,$A21,0)),"Blank")</f>
        <v>0</v>
      </c>
      <c r="AM21" s="133">
        <f ca="1">IFERROR('Sheet 1_Assumptions'!AH47*(OFFSET('Sheet 2_Inputs &amp; Outputs'!AL$64,$A21,0)+OFFSET('Sheet 2_Inputs &amp; Outputs'!AL$86,$A21,0)+OFFSET('Sheet 2_Inputs &amp; Outputs'!AL$108,$A21,0)),"Blank")</f>
        <v>0</v>
      </c>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row>
    <row r="22" spans="1:65" x14ac:dyDescent="0.3">
      <c r="A22" s="138">
        <v>16</v>
      </c>
      <c r="B22" s="312">
        <f t="shared" si="1"/>
        <v>13.169999999999996</v>
      </c>
      <c r="C22" s="120" t="s">
        <v>87</v>
      </c>
      <c r="D22" s="99" t="str">
        <f>'Sheet 1_Assumptions'!C48</f>
        <v>Other</v>
      </c>
      <c r="E22" s="77" t="s">
        <v>131</v>
      </c>
      <c r="F22" s="86">
        <f>'Sheet 1_Assumptions'!D48</f>
        <v>0</v>
      </c>
      <c r="G22" s="244" t="s">
        <v>100</v>
      </c>
      <c r="H22" s="333">
        <f t="shared" ca="1" si="0"/>
        <v>0</v>
      </c>
      <c r="I22" s="133">
        <f ca="1">IFERROR('Sheet 1_Assumptions'!D48*(OFFSET('Sheet 2_Inputs &amp; Outputs'!H$64,$A22,0)+OFFSET('Sheet 2_Inputs &amp; Outputs'!H$86,$A22,0)+OFFSET('Sheet 2_Inputs &amp; Outputs'!H$108,$A22,0)),"Blank")</f>
        <v>0</v>
      </c>
      <c r="J22" s="133">
        <f ca="1">IFERROR('Sheet 1_Assumptions'!E48*(OFFSET('Sheet 2_Inputs &amp; Outputs'!I$64,$A22,0)+OFFSET('Sheet 2_Inputs &amp; Outputs'!I$86,$A22,0)+OFFSET('Sheet 2_Inputs &amp; Outputs'!I$108,$A22,0)),"Blank")</f>
        <v>0</v>
      </c>
      <c r="K22" s="133">
        <f ca="1">IFERROR('Sheet 1_Assumptions'!F48*(OFFSET('Sheet 2_Inputs &amp; Outputs'!J$64,$A22,0)+OFFSET('Sheet 2_Inputs &amp; Outputs'!J$86,$A22,0)+OFFSET('Sheet 2_Inputs &amp; Outputs'!J$108,$A22,0)),"Blank")</f>
        <v>0</v>
      </c>
      <c r="L22" s="133">
        <f ca="1">IFERROR('Sheet 1_Assumptions'!G48*(OFFSET('Sheet 2_Inputs &amp; Outputs'!K$64,$A22,0)+OFFSET('Sheet 2_Inputs &amp; Outputs'!K$86,$A22,0)+OFFSET('Sheet 2_Inputs &amp; Outputs'!K$108,$A22,0)),"Blank")</f>
        <v>0</v>
      </c>
      <c r="M22" s="133">
        <f ca="1">IFERROR('Sheet 1_Assumptions'!H48*(OFFSET('Sheet 2_Inputs &amp; Outputs'!L$64,$A22,0)+OFFSET('Sheet 2_Inputs &amp; Outputs'!L$86,$A22,0)+OFFSET('Sheet 2_Inputs &amp; Outputs'!L$108,$A22,0)),"Blank")</f>
        <v>0</v>
      </c>
      <c r="N22" s="133">
        <f ca="1">IFERROR('Sheet 1_Assumptions'!I48*(OFFSET('Sheet 2_Inputs &amp; Outputs'!M$64,$A22,0)+OFFSET('Sheet 2_Inputs &amp; Outputs'!M$86,$A22,0)+OFFSET('Sheet 2_Inputs &amp; Outputs'!M$108,$A22,0)),"Blank")</f>
        <v>0</v>
      </c>
      <c r="O22" s="133">
        <f ca="1">IFERROR('Sheet 1_Assumptions'!J48*(OFFSET('Sheet 2_Inputs &amp; Outputs'!N$64,$A22,0)+OFFSET('Sheet 2_Inputs &amp; Outputs'!N$86,$A22,0)+OFFSET('Sheet 2_Inputs &amp; Outputs'!N$108,$A22,0)),"Blank")</f>
        <v>0</v>
      </c>
      <c r="P22" s="133">
        <f ca="1">IFERROR('Sheet 1_Assumptions'!K48*(OFFSET('Sheet 2_Inputs &amp; Outputs'!O$64,$A22,0)+OFFSET('Sheet 2_Inputs &amp; Outputs'!O$86,$A22,0)+OFFSET('Sheet 2_Inputs &amp; Outputs'!O$108,$A22,0)),"Blank")</f>
        <v>0</v>
      </c>
      <c r="Q22" s="133">
        <f ca="1">IFERROR('Sheet 1_Assumptions'!L48*(OFFSET('Sheet 2_Inputs &amp; Outputs'!P$64,$A22,0)+OFFSET('Sheet 2_Inputs &amp; Outputs'!P$86,$A22,0)+OFFSET('Sheet 2_Inputs &amp; Outputs'!P$108,$A22,0)),"Blank")</f>
        <v>0</v>
      </c>
      <c r="R22" s="133">
        <f ca="1">IFERROR('Sheet 1_Assumptions'!M48*(OFFSET('Sheet 2_Inputs &amp; Outputs'!Q$64,$A22,0)+OFFSET('Sheet 2_Inputs &amp; Outputs'!Q$86,$A22,0)+OFFSET('Sheet 2_Inputs &amp; Outputs'!Q$108,$A22,0)),"Blank")</f>
        <v>0</v>
      </c>
      <c r="S22" s="133">
        <f ca="1">IFERROR('Sheet 1_Assumptions'!N48*(OFFSET('Sheet 2_Inputs &amp; Outputs'!R$64,$A22,0)+OFFSET('Sheet 2_Inputs &amp; Outputs'!R$86,$A22,0)+OFFSET('Sheet 2_Inputs &amp; Outputs'!R$108,$A22,0)),"Blank")</f>
        <v>0</v>
      </c>
      <c r="T22" s="133">
        <f ca="1">IFERROR('Sheet 1_Assumptions'!O48*(OFFSET('Sheet 2_Inputs &amp; Outputs'!S$64,$A22,0)+OFFSET('Sheet 2_Inputs &amp; Outputs'!S$86,$A22,0)+OFFSET('Sheet 2_Inputs &amp; Outputs'!S$108,$A22,0)),"Blank")</f>
        <v>0</v>
      </c>
      <c r="U22" s="133">
        <f ca="1">IFERROR('Sheet 1_Assumptions'!P48*(OFFSET('Sheet 2_Inputs &amp; Outputs'!T$64,$A22,0)+OFFSET('Sheet 2_Inputs &amp; Outputs'!T$86,$A22,0)+OFFSET('Sheet 2_Inputs &amp; Outputs'!T$108,$A22,0)),"Blank")</f>
        <v>0</v>
      </c>
      <c r="V22" s="133">
        <f ca="1">IFERROR('Sheet 1_Assumptions'!Q48*(OFFSET('Sheet 2_Inputs &amp; Outputs'!U$64,$A22,0)+OFFSET('Sheet 2_Inputs &amp; Outputs'!U$86,$A22,0)+OFFSET('Sheet 2_Inputs &amp; Outputs'!U$108,$A22,0)),"Blank")</f>
        <v>0</v>
      </c>
      <c r="W22" s="133">
        <f ca="1">IFERROR('Sheet 1_Assumptions'!R48*(OFFSET('Sheet 2_Inputs &amp; Outputs'!V$64,$A22,0)+OFFSET('Sheet 2_Inputs &amp; Outputs'!V$86,$A22,0)+OFFSET('Sheet 2_Inputs &amp; Outputs'!V$108,$A22,0)),"Blank")</f>
        <v>0</v>
      </c>
      <c r="X22" s="133">
        <f ca="1">IFERROR('Sheet 1_Assumptions'!S48*(OFFSET('Sheet 2_Inputs &amp; Outputs'!W$64,$A22,0)+OFFSET('Sheet 2_Inputs &amp; Outputs'!W$86,$A22,0)+OFFSET('Sheet 2_Inputs &amp; Outputs'!W$108,$A22,0)),"Blank")</f>
        <v>0</v>
      </c>
      <c r="Y22" s="133">
        <f ca="1">IFERROR('Sheet 1_Assumptions'!T48*(OFFSET('Sheet 2_Inputs &amp; Outputs'!X$64,$A22,0)+OFFSET('Sheet 2_Inputs &amp; Outputs'!X$86,$A22,0)+OFFSET('Sheet 2_Inputs &amp; Outputs'!X$108,$A22,0)),"Blank")</f>
        <v>0</v>
      </c>
      <c r="Z22" s="133">
        <f ca="1">IFERROR('Sheet 1_Assumptions'!U48*(OFFSET('Sheet 2_Inputs &amp; Outputs'!Y$64,$A22,0)+OFFSET('Sheet 2_Inputs &amp; Outputs'!Y$86,$A22,0)+OFFSET('Sheet 2_Inputs &amp; Outputs'!Y$108,$A22,0)),"Blank")</f>
        <v>0</v>
      </c>
      <c r="AA22" s="133">
        <f ca="1">IFERROR('Sheet 1_Assumptions'!V48*(OFFSET('Sheet 2_Inputs &amp; Outputs'!Z$64,$A22,0)+OFFSET('Sheet 2_Inputs &amp; Outputs'!Z$86,$A22,0)+OFFSET('Sheet 2_Inputs &amp; Outputs'!Z$108,$A22,0)),"Blank")</f>
        <v>0</v>
      </c>
      <c r="AB22" s="133">
        <f ca="1">IFERROR('Sheet 1_Assumptions'!W48*(OFFSET('Sheet 2_Inputs &amp; Outputs'!AA$64,$A22,0)+OFFSET('Sheet 2_Inputs &amp; Outputs'!AA$86,$A22,0)+OFFSET('Sheet 2_Inputs &amp; Outputs'!AA$108,$A22,0)),"Blank")</f>
        <v>0</v>
      </c>
      <c r="AC22" s="133">
        <f ca="1">IFERROR('Sheet 1_Assumptions'!X48*(OFFSET('Sheet 2_Inputs &amp; Outputs'!AB$64,$A22,0)+OFFSET('Sheet 2_Inputs &amp; Outputs'!AB$86,$A22,0)+OFFSET('Sheet 2_Inputs &amp; Outputs'!AB$108,$A22,0)),"Blank")</f>
        <v>0</v>
      </c>
      <c r="AD22" s="133">
        <f ca="1">IFERROR('Sheet 1_Assumptions'!Y48*(OFFSET('Sheet 2_Inputs &amp; Outputs'!AC$64,$A22,0)+OFFSET('Sheet 2_Inputs &amp; Outputs'!AC$86,$A22,0)+OFFSET('Sheet 2_Inputs &amp; Outputs'!AC$108,$A22,0)),"Blank")</f>
        <v>0</v>
      </c>
      <c r="AE22" s="133">
        <f ca="1">IFERROR('Sheet 1_Assumptions'!Z48*(OFFSET('Sheet 2_Inputs &amp; Outputs'!AD$64,$A22,0)+OFFSET('Sheet 2_Inputs &amp; Outputs'!AD$86,$A22,0)+OFFSET('Sheet 2_Inputs &amp; Outputs'!AD$108,$A22,0)),"Blank")</f>
        <v>0</v>
      </c>
      <c r="AF22" s="133">
        <f ca="1">IFERROR('Sheet 1_Assumptions'!AA48*(OFFSET('Sheet 2_Inputs &amp; Outputs'!AE$64,$A22,0)+OFFSET('Sheet 2_Inputs &amp; Outputs'!AE$86,$A22,0)+OFFSET('Sheet 2_Inputs &amp; Outputs'!AE$108,$A22,0)),"Blank")</f>
        <v>0</v>
      </c>
      <c r="AG22" s="133">
        <f ca="1">IFERROR('Sheet 1_Assumptions'!AB48*(OFFSET('Sheet 2_Inputs &amp; Outputs'!AF$64,$A22,0)+OFFSET('Sheet 2_Inputs &amp; Outputs'!AF$86,$A22,0)+OFFSET('Sheet 2_Inputs &amp; Outputs'!AF$108,$A22,0)),"Blank")</f>
        <v>0</v>
      </c>
      <c r="AH22" s="133">
        <f ca="1">IFERROR('Sheet 1_Assumptions'!AC48*(OFFSET('Sheet 2_Inputs &amp; Outputs'!AG$64,$A22,0)+OFFSET('Sheet 2_Inputs &amp; Outputs'!AG$86,$A22,0)+OFFSET('Sheet 2_Inputs &amp; Outputs'!AG$108,$A22,0)),"Blank")</f>
        <v>0</v>
      </c>
      <c r="AI22" s="133">
        <f ca="1">IFERROR('Sheet 1_Assumptions'!AD48*(OFFSET('Sheet 2_Inputs &amp; Outputs'!AH$64,$A22,0)+OFFSET('Sheet 2_Inputs &amp; Outputs'!AH$86,$A22,0)+OFFSET('Sheet 2_Inputs &amp; Outputs'!AH$108,$A22,0)),"Blank")</f>
        <v>0</v>
      </c>
      <c r="AJ22" s="133">
        <f ca="1">IFERROR('Sheet 1_Assumptions'!AE48*(OFFSET('Sheet 2_Inputs &amp; Outputs'!AI$64,$A22,0)+OFFSET('Sheet 2_Inputs &amp; Outputs'!AI$86,$A22,0)+OFFSET('Sheet 2_Inputs &amp; Outputs'!AI$108,$A22,0)),"Blank")</f>
        <v>0</v>
      </c>
      <c r="AK22" s="133">
        <f ca="1">IFERROR('Sheet 1_Assumptions'!AF48*(OFFSET('Sheet 2_Inputs &amp; Outputs'!AJ$64,$A22,0)+OFFSET('Sheet 2_Inputs &amp; Outputs'!AJ$86,$A22,0)+OFFSET('Sheet 2_Inputs &amp; Outputs'!AJ$108,$A22,0)),"Blank")</f>
        <v>0</v>
      </c>
      <c r="AL22" s="133">
        <f ca="1">IFERROR('Sheet 1_Assumptions'!AG48*(OFFSET('Sheet 2_Inputs &amp; Outputs'!AK$64,$A22,0)+OFFSET('Sheet 2_Inputs &amp; Outputs'!AK$86,$A22,0)+OFFSET('Sheet 2_Inputs &amp; Outputs'!AK$108,$A22,0)),"Blank")</f>
        <v>0</v>
      </c>
      <c r="AM22" s="133">
        <f ca="1">IFERROR('Sheet 1_Assumptions'!AH48*(OFFSET('Sheet 2_Inputs &amp; Outputs'!AL$64,$A22,0)+OFFSET('Sheet 2_Inputs &amp; Outputs'!AL$86,$A22,0)+OFFSET('Sheet 2_Inputs &amp; Outputs'!AL$108,$A22,0)),"Blank")</f>
        <v>0</v>
      </c>
      <c r="AN22" s="332"/>
      <c r="AO22" s="332"/>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row>
    <row r="23" spans="1:65" x14ac:dyDescent="0.3">
      <c r="A23" s="138">
        <v>17</v>
      </c>
      <c r="B23" s="312">
        <f t="shared" si="1"/>
        <v>13.179999999999996</v>
      </c>
      <c r="C23" s="120" t="s">
        <v>88</v>
      </c>
      <c r="D23" s="99" t="str">
        <f>'Sheet 1_Assumptions'!C49</f>
        <v>Other</v>
      </c>
      <c r="E23" s="77" t="s">
        <v>131</v>
      </c>
      <c r="F23" s="86">
        <f>'Sheet 1_Assumptions'!D49</f>
        <v>0</v>
      </c>
      <c r="G23" s="244" t="s">
        <v>100</v>
      </c>
      <c r="H23" s="333">
        <f t="shared" ca="1" si="0"/>
        <v>0</v>
      </c>
      <c r="I23" s="133">
        <f ca="1">IFERROR('Sheet 1_Assumptions'!D49*(OFFSET('Sheet 2_Inputs &amp; Outputs'!H$64,$A23,0)+OFFSET('Sheet 2_Inputs &amp; Outputs'!H$86,$A23,0)+OFFSET('Sheet 2_Inputs &amp; Outputs'!H$108,$A23,0)),"Blank")</f>
        <v>0</v>
      </c>
      <c r="J23" s="133">
        <f ca="1">IFERROR('Sheet 1_Assumptions'!E49*(OFFSET('Sheet 2_Inputs &amp; Outputs'!I$64,$A23,0)+OFFSET('Sheet 2_Inputs &amp; Outputs'!I$86,$A23,0)+OFFSET('Sheet 2_Inputs &amp; Outputs'!I$108,$A23,0)),"Blank")</f>
        <v>0</v>
      </c>
      <c r="K23" s="133">
        <f ca="1">IFERROR('Sheet 1_Assumptions'!F49*(OFFSET('Sheet 2_Inputs &amp; Outputs'!J$64,$A23,0)+OFFSET('Sheet 2_Inputs &amp; Outputs'!J$86,$A23,0)+OFFSET('Sheet 2_Inputs &amp; Outputs'!J$108,$A23,0)),"Blank")</f>
        <v>0</v>
      </c>
      <c r="L23" s="133">
        <f ca="1">IFERROR('Sheet 1_Assumptions'!G49*(OFFSET('Sheet 2_Inputs &amp; Outputs'!K$64,$A23,0)+OFFSET('Sheet 2_Inputs &amp; Outputs'!K$86,$A23,0)+OFFSET('Sheet 2_Inputs &amp; Outputs'!K$108,$A23,0)),"Blank")</f>
        <v>0</v>
      </c>
      <c r="M23" s="133">
        <f ca="1">IFERROR('Sheet 1_Assumptions'!H49*(OFFSET('Sheet 2_Inputs &amp; Outputs'!L$64,$A23,0)+OFFSET('Sheet 2_Inputs &amp; Outputs'!L$86,$A23,0)+OFFSET('Sheet 2_Inputs &amp; Outputs'!L$108,$A23,0)),"Blank")</f>
        <v>0</v>
      </c>
      <c r="N23" s="133">
        <f ca="1">IFERROR('Sheet 1_Assumptions'!I49*(OFFSET('Sheet 2_Inputs &amp; Outputs'!M$64,$A23,0)+OFFSET('Sheet 2_Inputs &amp; Outputs'!M$86,$A23,0)+OFFSET('Sheet 2_Inputs &amp; Outputs'!M$108,$A23,0)),"Blank")</f>
        <v>0</v>
      </c>
      <c r="O23" s="133">
        <f ca="1">IFERROR('Sheet 1_Assumptions'!J49*(OFFSET('Sheet 2_Inputs &amp; Outputs'!N$64,$A23,0)+OFFSET('Sheet 2_Inputs &amp; Outputs'!N$86,$A23,0)+OFFSET('Sheet 2_Inputs &amp; Outputs'!N$108,$A23,0)),"Blank")</f>
        <v>0</v>
      </c>
      <c r="P23" s="133">
        <f ca="1">IFERROR('Sheet 1_Assumptions'!K49*(OFFSET('Sheet 2_Inputs &amp; Outputs'!O$64,$A23,0)+OFFSET('Sheet 2_Inputs &amp; Outputs'!O$86,$A23,0)+OFFSET('Sheet 2_Inputs &amp; Outputs'!O$108,$A23,0)),"Blank")</f>
        <v>0</v>
      </c>
      <c r="Q23" s="133">
        <f ca="1">IFERROR('Sheet 1_Assumptions'!L49*(OFFSET('Sheet 2_Inputs &amp; Outputs'!P$64,$A23,0)+OFFSET('Sheet 2_Inputs &amp; Outputs'!P$86,$A23,0)+OFFSET('Sheet 2_Inputs &amp; Outputs'!P$108,$A23,0)),"Blank")</f>
        <v>0</v>
      </c>
      <c r="R23" s="133">
        <f ca="1">IFERROR('Sheet 1_Assumptions'!M49*(OFFSET('Sheet 2_Inputs &amp; Outputs'!Q$64,$A23,0)+OFFSET('Sheet 2_Inputs &amp; Outputs'!Q$86,$A23,0)+OFFSET('Sheet 2_Inputs &amp; Outputs'!Q$108,$A23,0)),"Blank")</f>
        <v>0</v>
      </c>
      <c r="S23" s="133">
        <f ca="1">IFERROR('Sheet 1_Assumptions'!N49*(OFFSET('Sheet 2_Inputs &amp; Outputs'!R$64,$A23,0)+OFFSET('Sheet 2_Inputs &amp; Outputs'!R$86,$A23,0)+OFFSET('Sheet 2_Inputs &amp; Outputs'!R$108,$A23,0)),"Blank")</f>
        <v>0</v>
      </c>
      <c r="T23" s="133">
        <f ca="1">IFERROR('Sheet 1_Assumptions'!O49*(OFFSET('Sheet 2_Inputs &amp; Outputs'!S$64,$A23,0)+OFFSET('Sheet 2_Inputs &amp; Outputs'!S$86,$A23,0)+OFFSET('Sheet 2_Inputs &amp; Outputs'!S$108,$A23,0)),"Blank")</f>
        <v>0</v>
      </c>
      <c r="U23" s="133">
        <f ca="1">IFERROR('Sheet 1_Assumptions'!P49*(OFFSET('Sheet 2_Inputs &amp; Outputs'!T$64,$A23,0)+OFFSET('Sheet 2_Inputs &amp; Outputs'!T$86,$A23,0)+OFFSET('Sheet 2_Inputs &amp; Outputs'!T$108,$A23,0)),"Blank")</f>
        <v>0</v>
      </c>
      <c r="V23" s="133">
        <f ca="1">IFERROR('Sheet 1_Assumptions'!Q49*(OFFSET('Sheet 2_Inputs &amp; Outputs'!U$64,$A23,0)+OFFSET('Sheet 2_Inputs &amp; Outputs'!U$86,$A23,0)+OFFSET('Sheet 2_Inputs &amp; Outputs'!U$108,$A23,0)),"Blank")</f>
        <v>0</v>
      </c>
      <c r="W23" s="133">
        <f ca="1">IFERROR('Sheet 1_Assumptions'!R49*(OFFSET('Sheet 2_Inputs &amp; Outputs'!V$64,$A23,0)+OFFSET('Sheet 2_Inputs &amp; Outputs'!V$86,$A23,0)+OFFSET('Sheet 2_Inputs &amp; Outputs'!V$108,$A23,0)),"Blank")</f>
        <v>0</v>
      </c>
      <c r="X23" s="133">
        <f ca="1">IFERROR('Sheet 1_Assumptions'!S49*(OFFSET('Sheet 2_Inputs &amp; Outputs'!W$64,$A23,0)+OFFSET('Sheet 2_Inputs &amp; Outputs'!W$86,$A23,0)+OFFSET('Sheet 2_Inputs &amp; Outputs'!W$108,$A23,0)),"Blank")</f>
        <v>0</v>
      </c>
      <c r="Y23" s="133">
        <f ca="1">IFERROR('Sheet 1_Assumptions'!T49*(OFFSET('Sheet 2_Inputs &amp; Outputs'!X$64,$A23,0)+OFFSET('Sheet 2_Inputs &amp; Outputs'!X$86,$A23,0)+OFFSET('Sheet 2_Inputs &amp; Outputs'!X$108,$A23,0)),"Blank")</f>
        <v>0</v>
      </c>
      <c r="Z23" s="133">
        <f ca="1">IFERROR('Sheet 1_Assumptions'!U49*(OFFSET('Sheet 2_Inputs &amp; Outputs'!Y$64,$A23,0)+OFFSET('Sheet 2_Inputs &amp; Outputs'!Y$86,$A23,0)+OFFSET('Sheet 2_Inputs &amp; Outputs'!Y$108,$A23,0)),"Blank")</f>
        <v>0</v>
      </c>
      <c r="AA23" s="133">
        <f ca="1">IFERROR('Sheet 1_Assumptions'!V49*(OFFSET('Sheet 2_Inputs &amp; Outputs'!Z$64,$A23,0)+OFFSET('Sheet 2_Inputs &amp; Outputs'!Z$86,$A23,0)+OFFSET('Sheet 2_Inputs &amp; Outputs'!Z$108,$A23,0)),"Blank")</f>
        <v>0</v>
      </c>
      <c r="AB23" s="133">
        <f ca="1">IFERROR('Sheet 1_Assumptions'!W49*(OFFSET('Sheet 2_Inputs &amp; Outputs'!AA$64,$A23,0)+OFFSET('Sheet 2_Inputs &amp; Outputs'!AA$86,$A23,0)+OFFSET('Sheet 2_Inputs &amp; Outputs'!AA$108,$A23,0)),"Blank")</f>
        <v>0</v>
      </c>
      <c r="AC23" s="133">
        <f ca="1">IFERROR('Sheet 1_Assumptions'!X49*(OFFSET('Sheet 2_Inputs &amp; Outputs'!AB$64,$A23,0)+OFFSET('Sheet 2_Inputs &amp; Outputs'!AB$86,$A23,0)+OFFSET('Sheet 2_Inputs &amp; Outputs'!AB$108,$A23,0)),"Blank")</f>
        <v>0</v>
      </c>
      <c r="AD23" s="133">
        <f ca="1">IFERROR('Sheet 1_Assumptions'!Y49*(OFFSET('Sheet 2_Inputs &amp; Outputs'!AC$64,$A23,0)+OFFSET('Sheet 2_Inputs &amp; Outputs'!AC$86,$A23,0)+OFFSET('Sheet 2_Inputs &amp; Outputs'!AC$108,$A23,0)),"Blank")</f>
        <v>0</v>
      </c>
      <c r="AE23" s="133">
        <f ca="1">IFERROR('Sheet 1_Assumptions'!Z49*(OFFSET('Sheet 2_Inputs &amp; Outputs'!AD$64,$A23,0)+OFFSET('Sheet 2_Inputs &amp; Outputs'!AD$86,$A23,0)+OFFSET('Sheet 2_Inputs &amp; Outputs'!AD$108,$A23,0)),"Blank")</f>
        <v>0</v>
      </c>
      <c r="AF23" s="133">
        <f ca="1">IFERROR('Sheet 1_Assumptions'!AA49*(OFFSET('Sheet 2_Inputs &amp; Outputs'!AE$64,$A23,0)+OFFSET('Sheet 2_Inputs &amp; Outputs'!AE$86,$A23,0)+OFFSET('Sheet 2_Inputs &amp; Outputs'!AE$108,$A23,0)),"Blank")</f>
        <v>0</v>
      </c>
      <c r="AG23" s="133">
        <f ca="1">IFERROR('Sheet 1_Assumptions'!AB49*(OFFSET('Sheet 2_Inputs &amp; Outputs'!AF$64,$A23,0)+OFFSET('Sheet 2_Inputs &amp; Outputs'!AF$86,$A23,0)+OFFSET('Sheet 2_Inputs &amp; Outputs'!AF$108,$A23,0)),"Blank")</f>
        <v>0</v>
      </c>
      <c r="AH23" s="133">
        <f ca="1">IFERROR('Sheet 1_Assumptions'!AC49*(OFFSET('Sheet 2_Inputs &amp; Outputs'!AG$64,$A23,0)+OFFSET('Sheet 2_Inputs &amp; Outputs'!AG$86,$A23,0)+OFFSET('Sheet 2_Inputs &amp; Outputs'!AG$108,$A23,0)),"Blank")</f>
        <v>0</v>
      </c>
      <c r="AI23" s="133">
        <f ca="1">IFERROR('Sheet 1_Assumptions'!AD49*(OFFSET('Sheet 2_Inputs &amp; Outputs'!AH$64,$A23,0)+OFFSET('Sheet 2_Inputs &amp; Outputs'!AH$86,$A23,0)+OFFSET('Sheet 2_Inputs &amp; Outputs'!AH$108,$A23,0)),"Blank")</f>
        <v>0</v>
      </c>
      <c r="AJ23" s="133">
        <f ca="1">IFERROR('Sheet 1_Assumptions'!AE49*(OFFSET('Sheet 2_Inputs &amp; Outputs'!AI$64,$A23,0)+OFFSET('Sheet 2_Inputs &amp; Outputs'!AI$86,$A23,0)+OFFSET('Sheet 2_Inputs &amp; Outputs'!AI$108,$A23,0)),"Blank")</f>
        <v>0</v>
      </c>
      <c r="AK23" s="133">
        <f ca="1">IFERROR('Sheet 1_Assumptions'!AF49*(OFFSET('Sheet 2_Inputs &amp; Outputs'!AJ$64,$A23,0)+OFFSET('Sheet 2_Inputs &amp; Outputs'!AJ$86,$A23,0)+OFFSET('Sheet 2_Inputs &amp; Outputs'!AJ$108,$A23,0)),"Blank")</f>
        <v>0</v>
      </c>
      <c r="AL23" s="133">
        <f ca="1">IFERROR('Sheet 1_Assumptions'!AG49*(OFFSET('Sheet 2_Inputs &amp; Outputs'!AK$64,$A23,0)+OFFSET('Sheet 2_Inputs &amp; Outputs'!AK$86,$A23,0)+OFFSET('Sheet 2_Inputs &amp; Outputs'!AK$108,$A23,0)),"Blank")</f>
        <v>0</v>
      </c>
      <c r="AM23" s="133">
        <f ca="1">IFERROR('Sheet 1_Assumptions'!AH49*(OFFSET('Sheet 2_Inputs &amp; Outputs'!AL$64,$A23,0)+OFFSET('Sheet 2_Inputs &amp; Outputs'!AL$86,$A23,0)+OFFSET('Sheet 2_Inputs &amp; Outputs'!AL$108,$A23,0)),"Blank")</f>
        <v>0</v>
      </c>
      <c r="AN23" s="332"/>
      <c r="AO23" s="332"/>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row>
    <row r="24" spans="1:65" x14ac:dyDescent="0.3">
      <c r="A24" s="138">
        <v>18</v>
      </c>
      <c r="B24" s="312">
        <f t="shared" si="1"/>
        <v>13.189999999999996</v>
      </c>
      <c r="C24" s="120" t="s">
        <v>89</v>
      </c>
      <c r="D24" s="99" t="str">
        <f>'Sheet 1_Assumptions'!C50</f>
        <v>Other</v>
      </c>
      <c r="E24" s="77" t="s">
        <v>131</v>
      </c>
      <c r="F24" s="86">
        <f>'Sheet 1_Assumptions'!D50</f>
        <v>0</v>
      </c>
      <c r="G24" s="244" t="s">
        <v>100</v>
      </c>
      <c r="H24" s="333">
        <f t="shared" ca="1" si="0"/>
        <v>0</v>
      </c>
      <c r="I24" s="133">
        <f ca="1">IFERROR('Sheet 1_Assumptions'!D50*(OFFSET('Sheet 2_Inputs &amp; Outputs'!H$64,$A24,0)+OFFSET('Sheet 2_Inputs &amp; Outputs'!H$86,$A24,0)+OFFSET('Sheet 2_Inputs &amp; Outputs'!H$108,$A24,0)),"Blank")</f>
        <v>0</v>
      </c>
      <c r="J24" s="133">
        <f ca="1">IFERROR('Sheet 1_Assumptions'!E50*(OFFSET('Sheet 2_Inputs &amp; Outputs'!I$64,$A24,0)+OFFSET('Sheet 2_Inputs &amp; Outputs'!I$86,$A24,0)+OFFSET('Sheet 2_Inputs &amp; Outputs'!I$108,$A24,0)),"Blank")</f>
        <v>0</v>
      </c>
      <c r="K24" s="133">
        <f ca="1">IFERROR('Sheet 1_Assumptions'!F50*(OFFSET('Sheet 2_Inputs &amp; Outputs'!J$64,$A24,0)+OFFSET('Sheet 2_Inputs &amp; Outputs'!J$86,$A24,0)+OFFSET('Sheet 2_Inputs &amp; Outputs'!J$108,$A24,0)),"Blank")</f>
        <v>0</v>
      </c>
      <c r="L24" s="133">
        <f ca="1">IFERROR('Sheet 1_Assumptions'!G50*(OFFSET('Sheet 2_Inputs &amp; Outputs'!K$64,$A24,0)+OFFSET('Sheet 2_Inputs &amp; Outputs'!K$86,$A24,0)+OFFSET('Sheet 2_Inputs &amp; Outputs'!K$108,$A24,0)),"Blank")</f>
        <v>0</v>
      </c>
      <c r="M24" s="133">
        <f ca="1">IFERROR('Sheet 1_Assumptions'!H50*(OFFSET('Sheet 2_Inputs &amp; Outputs'!L$64,$A24,0)+OFFSET('Sheet 2_Inputs &amp; Outputs'!L$86,$A24,0)+OFFSET('Sheet 2_Inputs &amp; Outputs'!L$108,$A24,0)),"Blank")</f>
        <v>0</v>
      </c>
      <c r="N24" s="133">
        <f ca="1">IFERROR('Sheet 1_Assumptions'!I50*(OFFSET('Sheet 2_Inputs &amp; Outputs'!M$64,$A24,0)+OFFSET('Sheet 2_Inputs &amp; Outputs'!M$86,$A24,0)+OFFSET('Sheet 2_Inputs &amp; Outputs'!M$108,$A24,0)),"Blank")</f>
        <v>0</v>
      </c>
      <c r="O24" s="133">
        <f ca="1">IFERROR('Sheet 1_Assumptions'!J50*(OFFSET('Sheet 2_Inputs &amp; Outputs'!N$64,$A24,0)+OFFSET('Sheet 2_Inputs &amp; Outputs'!N$86,$A24,0)+OFFSET('Sheet 2_Inputs &amp; Outputs'!N$108,$A24,0)),"Blank")</f>
        <v>0</v>
      </c>
      <c r="P24" s="133">
        <f ca="1">IFERROR('Sheet 1_Assumptions'!K50*(OFFSET('Sheet 2_Inputs &amp; Outputs'!O$64,$A24,0)+OFFSET('Sheet 2_Inputs &amp; Outputs'!O$86,$A24,0)+OFFSET('Sheet 2_Inputs &amp; Outputs'!O$108,$A24,0)),"Blank")</f>
        <v>0</v>
      </c>
      <c r="Q24" s="133">
        <f ca="1">IFERROR('Sheet 1_Assumptions'!L50*(OFFSET('Sheet 2_Inputs &amp; Outputs'!P$64,$A24,0)+OFFSET('Sheet 2_Inputs &amp; Outputs'!P$86,$A24,0)+OFFSET('Sheet 2_Inputs &amp; Outputs'!P$108,$A24,0)),"Blank")</f>
        <v>0</v>
      </c>
      <c r="R24" s="133">
        <f ca="1">IFERROR('Sheet 1_Assumptions'!M50*(OFFSET('Sheet 2_Inputs &amp; Outputs'!Q$64,$A24,0)+OFFSET('Sheet 2_Inputs &amp; Outputs'!Q$86,$A24,0)+OFFSET('Sheet 2_Inputs &amp; Outputs'!Q$108,$A24,0)),"Blank")</f>
        <v>0</v>
      </c>
      <c r="S24" s="133">
        <f ca="1">IFERROR('Sheet 1_Assumptions'!N50*(OFFSET('Sheet 2_Inputs &amp; Outputs'!R$64,$A24,0)+OFFSET('Sheet 2_Inputs &amp; Outputs'!R$86,$A24,0)+OFFSET('Sheet 2_Inputs &amp; Outputs'!R$108,$A24,0)),"Blank")</f>
        <v>0</v>
      </c>
      <c r="T24" s="133">
        <f ca="1">IFERROR('Sheet 1_Assumptions'!O50*(OFFSET('Sheet 2_Inputs &amp; Outputs'!S$64,$A24,0)+OFFSET('Sheet 2_Inputs &amp; Outputs'!S$86,$A24,0)+OFFSET('Sheet 2_Inputs &amp; Outputs'!S$108,$A24,0)),"Blank")</f>
        <v>0</v>
      </c>
      <c r="U24" s="133">
        <f ca="1">IFERROR('Sheet 1_Assumptions'!P50*(OFFSET('Sheet 2_Inputs &amp; Outputs'!T$64,$A24,0)+OFFSET('Sheet 2_Inputs &amp; Outputs'!T$86,$A24,0)+OFFSET('Sheet 2_Inputs &amp; Outputs'!T$108,$A24,0)),"Blank")</f>
        <v>0</v>
      </c>
      <c r="V24" s="133">
        <f ca="1">IFERROR('Sheet 1_Assumptions'!Q50*(OFFSET('Sheet 2_Inputs &amp; Outputs'!U$64,$A24,0)+OFFSET('Sheet 2_Inputs &amp; Outputs'!U$86,$A24,0)+OFFSET('Sheet 2_Inputs &amp; Outputs'!U$108,$A24,0)),"Blank")</f>
        <v>0</v>
      </c>
      <c r="W24" s="133">
        <f ca="1">IFERROR('Sheet 1_Assumptions'!R50*(OFFSET('Sheet 2_Inputs &amp; Outputs'!V$64,$A24,0)+OFFSET('Sheet 2_Inputs &amp; Outputs'!V$86,$A24,0)+OFFSET('Sheet 2_Inputs &amp; Outputs'!V$108,$A24,0)),"Blank")</f>
        <v>0</v>
      </c>
      <c r="X24" s="133">
        <f ca="1">IFERROR('Sheet 1_Assumptions'!S50*(OFFSET('Sheet 2_Inputs &amp; Outputs'!W$64,$A24,0)+OFFSET('Sheet 2_Inputs &amp; Outputs'!W$86,$A24,0)+OFFSET('Sheet 2_Inputs &amp; Outputs'!W$108,$A24,0)),"Blank")</f>
        <v>0</v>
      </c>
      <c r="Y24" s="133">
        <f ca="1">IFERROR('Sheet 1_Assumptions'!T50*(OFFSET('Sheet 2_Inputs &amp; Outputs'!X$64,$A24,0)+OFFSET('Sheet 2_Inputs &amp; Outputs'!X$86,$A24,0)+OFFSET('Sheet 2_Inputs &amp; Outputs'!X$108,$A24,0)),"Blank")</f>
        <v>0</v>
      </c>
      <c r="Z24" s="133">
        <f ca="1">IFERROR('Sheet 1_Assumptions'!U50*(OFFSET('Sheet 2_Inputs &amp; Outputs'!Y$64,$A24,0)+OFFSET('Sheet 2_Inputs &amp; Outputs'!Y$86,$A24,0)+OFFSET('Sheet 2_Inputs &amp; Outputs'!Y$108,$A24,0)),"Blank")</f>
        <v>0</v>
      </c>
      <c r="AA24" s="133">
        <f ca="1">IFERROR('Sheet 1_Assumptions'!V50*(OFFSET('Sheet 2_Inputs &amp; Outputs'!Z$64,$A24,0)+OFFSET('Sheet 2_Inputs &amp; Outputs'!Z$86,$A24,0)+OFFSET('Sheet 2_Inputs &amp; Outputs'!Z$108,$A24,0)),"Blank")</f>
        <v>0</v>
      </c>
      <c r="AB24" s="133">
        <f ca="1">IFERROR('Sheet 1_Assumptions'!W50*(OFFSET('Sheet 2_Inputs &amp; Outputs'!AA$64,$A24,0)+OFFSET('Sheet 2_Inputs &amp; Outputs'!AA$86,$A24,0)+OFFSET('Sheet 2_Inputs &amp; Outputs'!AA$108,$A24,0)),"Blank")</f>
        <v>0</v>
      </c>
      <c r="AC24" s="133">
        <f ca="1">IFERROR('Sheet 1_Assumptions'!X50*(OFFSET('Sheet 2_Inputs &amp; Outputs'!AB$64,$A24,0)+OFFSET('Sheet 2_Inputs &amp; Outputs'!AB$86,$A24,0)+OFFSET('Sheet 2_Inputs &amp; Outputs'!AB$108,$A24,0)),"Blank")</f>
        <v>0</v>
      </c>
      <c r="AD24" s="133">
        <f ca="1">IFERROR('Sheet 1_Assumptions'!Y50*(OFFSET('Sheet 2_Inputs &amp; Outputs'!AC$64,$A24,0)+OFFSET('Sheet 2_Inputs &amp; Outputs'!AC$86,$A24,0)+OFFSET('Sheet 2_Inputs &amp; Outputs'!AC$108,$A24,0)),"Blank")</f>
        <v>0</v>
      </c>
      <c r="AE24" s="133">
        <f ca="1">IFERROR('Sheet 1_Assumptions'!Z50*(OFFSET('Sheet 2_Inputs &amp; Outputs'!AD$64,$A24,0)+OFFSET('Sheet 2_Inputs &amp; Outputs'!AD$86,$A24,0)+OFFSET('Sheet 2_Inputs &amp; Outputs'!AD$108,$A24,0)),"Blank")</f>
        <v>0</v>
      </c>
      <c r="AF24" s="133">
        <f ca="1">IFERROR('Sheet 1_Assumptions'!AA50*(OFFSET('Sheet 2_Inputs &amp; Outputs'!AE$64,$A24,0)+OFFSET('Sheet 2_Inputs &amp; Outputs'!AE$86,$A24,0)+OFFSET('Sheet 2_Inputs &amp; Outputs'!AE$108,$A24,0)),"Blank")</f>
        <v>0</v>
      </c>
      <c r="AG24" s="133">
        <f ca="1">IFERROR('Sheet 1_Assumptions'!AB50*(OFFSET('Sheet 2_Inputs &amp; Outputs'!AF$64,$A24,0)+OFFSET('Sheet 2_Inputs &amp; Outputs'!AF$86,$A24,0)+OFFSET('Sheet 2_Inputs &amp; Outputs'!AF$108,$A24,0)),"Blank")</f>
        <v>0</v>
      </c>
      <c r="AH24" s="133">
        <f ca="1">IFERROR('Sheet 1_Assumptions'!AC50*(OFFSET('Sheet 2_Inputs &amp; Outputs'!AG$64,$A24,0)+OFFSET('Sheet 2_Inputs &amp; Outputs'!AG$86,$A24,0)+OFFSET('Sheet 2_Inputs &amp; Outputs'!AG$108,$A24,0)),"Blank")</f>
        <v>0</v>
      </c>
      <c r="AI24" s="133">
        <f ca="1">IFERROR('Sheet 1_Assumptions'!AD50*(OFFSET('Sheet 2_Inputs &amp; Outputs'!AH$64,$A24,0)+OFFSET('Sheet 2_Inputs &amp; Outputs'!AH$86,$A24,0)+OFFSET('Sheet 2_Inputs &amp; Outputs'!AH$108,$A24,0)),"Blank")</f>
        <v>0</v>
      </c>
      <c r="AJ24" s="133">
        <f ca="1">IFERROR('Sheet 1_Assumptions'!AE50*(OFFSET('Sheet 2_Inputs &amp; Outputs'!AI$64,$A24,0)+OFFSET('Sheet 2_Inputs &amp; Outputs'!AI$86,$A24,0)+OFFSET('Sheet 2_Inputs &amp; Outputs'!AI$108,$A24,0)),"Blank")</f>
        <v>0</v>
      </c>
      <c r="AK24" s="133">
        <f ca="1">IFERROR('Sheet 1_Assumptions'!AF50*(OFFSET('Sheet 2_Inputs &amp; Outputs'!AJ$64,$A24,0)+OFFSET('Sheet 2_Inputs &amp; Outputs'!AJ$86,$A24,0)+OFFSET('Sheet 2_Inputs &amp; Outputs'!AJ$108,$A24,0)),"Blank")</f>
        <v>0</v>
      </c>
      <c r="AL24" s="133">
        <f ca="1">IFERROR('Sheet 1_Assumptions'!AG50*(OFFSET('Sheet 2_Inputs &amp; Outputs'!AK$64,$A24,0)+OFFSET('Sheet 2_Inputs &amp; Outputs'!AK$86,$A24,0)+OFFSET('Sheet 2_Inputs &amp; Outputs'!AK$108,$A24,0)),"Blank")</f>
        <v>0</v>
      </c>
      <c r="AM24" s="133">
        <f ca="1">IFERROR('Sheet 1_Assumptions'!AH50*(OFFSET('Sheet 2_Inputs &amp; Outputs'!AL$64,$A24,0)+OFFSET('Sheet 2_Inputs &amp; Outputs'!AL$86,$A24,0)+OFFSET('Sheet 2_Inputs &amp; Outputs'!AL$108,$A24,0)),"Blank")</f>
        <v>0</v>
      </c>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row>
    <row r="25" spans="1:65" ht="15" thickBot="1" x14ac:dyDescent="0.35">
      <c r="A25" s="138">
        <v>19</v>
      </c>
      <c r="B25" s="312">
        <f t="shared" si="1"/>
        <v>13.199999999999996</v>
      </c>
      <c r="C25" s="120" t="s">
        <v>90</v>
      </c>
      <c r="D25" s="99" t="str">
        <f>'Sheet 1_Assumptions'!C51</f>
        <v>Other</v>
      </c>
      <c r="E25" s="77" t="s">
        <v>131</v>
      </c>
      <c r="F25" s="86">
        <f>'Sheet 1_Assumptions'!D51</f>
        <v>0</v>
      </c>
      <c r="G25" s="244" t="s">
        <v>100</v>
      </c>
      <c r="H25" s="333">
        <f t="shared" ca="1" si="0"/>
        <v>0</v>
      </c>
      <c r="I25" s="133">
        <f ca="1">IFERROR('Sheet 1_Assumptions'!D51*(OFFSET('Sheet 2_Inputs &amp; Outputs'!H$64,$A25,0)+OFFSET('Sheet 2_Inputs &amp; Outputs'!H$86,$A25,0)+OFFSET('Sheet 2_Inputs &amp; Outputs'!H$108,$A25,0)),"Blank")</f>
        <v>0</v>
      </c>
      <c r="J25" s="133">
        <f ca="1">IFERROR('Sheet 1_Assumptions'!E51*(OFFSET('Sheet 2_Inputs &amp; Outputs'!I$64,$A25,0)+OFFSET('Sheet 2_Inputs &amp; Outputs'!I$86,$A25,0)+OFFSET('Sheet 2_Inputs &amp; Outputs'!I$108,$A25,0)),"Blank")</f>
        <v>0</v>
      </c>
      <c r="K25" s="133">
        <f ca="1">IFERROR('Sheet 1_Assumptions'!F51*(OFFSET('Sheet 2_Inputs &amp; Outputs'!J$64,$A25,0)+OFFSET('Sheet 2_Inputs &amp; Outputs'!J$86,$A25,0)+OFFSET('Sheet 2_Inputs &amp; Outputs'!J$108,$A25,0)),"Blank")</f>
        <v>0</v>
      </c>
      <c r="L25" s="133">
        <f ca="1">IFERROR('Sheet 1_Assumptions'!G51*(OFFSET('Sheet 2_Inputs &amp; Outputs'!K$64,$A25,0)+OFFSET('Sheet 2_Inputs &amp; Outputs'!K$86,$A25,0)+OFFSET('Sheet 2_Inputs &amp; Outputs'!K$108,$A25,0)),"Blank")</f>
        <v>0</v>
      </c>
      <c r="M25" s="133">
        <f ca="1">IFERROR('Sheet 1_Assumptions'!H51*(OFFSET('Sheet 2_Inputs &amp; Outputs'!L$64,$A25,0)+OFFSET('Sheet 2_Inputs &amp; Outputs'!L$86,$A25,0)+OFFSET('Sheet 2_Inputs &amp; Outputs'!L$108,$A25,0)),"Blank")</f>
        <v>0</v>
      </c>
      <c r="N25" s="133">
        <f ca="1">IFERROR('Sheet 1_Assumptions'!I51*(OFFSET('Sheet 2_Inputs &amp; Outputs'!M$64,$A25,0)+OFFSET('Sheet 2_Inputs &amp; Outputs'!M$86,$A25,0)+OFFSET('Sheet 2_Inputs &amp; Outputs'!M$108,$A25,0)),"Blank")</f>
        <v>0</v>
      </c>
      <c r="O25" s="133">
        <f ca="1">IFERROR('Sheet 1_Assumptions'!J51*(OFFSET('Sheet 2_Inputs &amp; Outputs'!N$64,$A25,0)+OFFSET('Sheet 2_Inputs &amp; Outputs'!N$86,$A25,0)+OFFSET('Sheet 2_Inputs &amp; Outputs'!N$108,$A25,0)),"Blank")</f>
        <v>0</v>
      </c>
      <c r="P25" s="133">
        <f ca="1">IFERROR('Sheet 1_Assumptions'!K51*(OFFSET('Sheet 2_Inputs &amp; Outputs'!O$64,$A25,0)+OFFSET('Sheet 2_Inputs &amp; Outputs'!O$86,$A25,0)+OFFSET('Sheet 2_Inputs &amp; Outputs'!O$108,$A25,0)),"Blank")</f>
        <v>0</v>
      </c>
      <c r="Q25" s="133">
        <f ca="1">IFERROR('Sheet 1_Assumptions'!L51*(OFFSET('Sheet 2_Inputs &amp; Outputs'!P$64,$A25,0)+OFFSET('Sheet 2_Inputs &amp; Outputs'!P$86,$A25,0)+OFFSET('Sheet 2_Inputs &amp; Outputs'!P$108,$A25,0)),"Blank")</f>
        <v>0</v>
      </c>
      <c r="R25" s="133">
        <f ca="1">IFERROR('Sheet 1_Assumptions'!M51*(OFFSET('Sheet 2_Inputs &amp; Outputs'!Q$64,$A25,0)+OFFSET('Sheet 2_Inputs &amp; Outputs'!Q$86,$A25,0)+OFFSET('Sheet 2_Inputs &amp; Outputs'!Q$108,$A25,0)),"Blank")</f>
        <v>0</v>
      </c>
      <c r="S25" s="133">
        <f ca="1">IFERROR('Sheet 1_Assumptions'!N51*(OFFSET('Sheet 2_Inputs &amp; Outputs'!R$64,$A25,0)+OFFSET('Sheet 2_Inputs &amp; Outputs'!R$86,$A25,0)+OFFSET('Sheet 2_Inputs &amp; Outputs'!R$108,$A25,0)),"Blank")</f>
        <v>0</v>
      </c>
      <c r="T25" s="133">
        <f ca="1">IFERROR('Sheet 1_Assumptions'!O51*(OFFSET('Sheet 2_Inputs &amp; Outputs'!S$64,$A25,0)+OFFSET('Sheet 2_Inputs &amp; Outputs'!S$86,$A25,0)+OFFSET('Sheet 2_Inputs &amp; Outputs'!S$108,$A25,0)),"Blank")</f>
        <v>0</v>
      </c>
      <c r="U25" s="133">
        <f ca="1">IFERROR('Sheet 1_Assumptions'!P51*(OFFSET('Sheet 2_Inputs &amp; Outputs'!T$64,$A25,0)+OFFSET('Sheet 2_Inputs &amp; Outputs'!T$86,$A25,0)+OFFSET('Sheet 2_Inputs &amp; Outputs'!T$108,$A25,0)),"Blank")</f>
        <v>0</v>
      </c>
      <c r="V25" s="133">
        <f ca="1">IFERROR('Sheet 1_Assumptions'!Q51*(OFFSET('Sheet 2_Inputs &amp; Outputs'!U$64,$A25,0)+OFFSET('Sheet 2_Inputs &amp; Outputs'!U$86,$A25,0)+OFFSET('Sheet 2_Inputs &amp; Outputs'!U$108,$A25,0)),"Blank")</f>
        <v>0</v>
      </c>
      <c r="W25" s="133">
        <f ca="1">IFERROR('Sheet 1_Assumptions'!R51*(OFFSET('Sheet 2_Inputs &amp; Outputs'!V$64,$A25,0)+OFFSET('Sheet 2_Inputs &amp; Outputs'!V$86,$A25,0)+OFFSET('Sheet 2_Inputs &amp; Outputs'!V$108,$A25,0)),"Blank")</f>
        <v>0</v>
      </c>
      <c r="X25" s="133">
        <f ca="1">IFERROR('Sheet 1_Assumptions'!S51*(OFFSET('Sheet 2_Inputs &amp; Outputs'!W$64,$A25,0)+OFFSET('Sheet 2_Inputs &amp; Outputs'!W$86,$A25,0)+OFFSET('Sheet 2_Inputs &amp; Outputs'!W$108,$A25,0)),"Blank")</f>
        <v>0</v>
      </c>
      <c r="Y25" s="133">
        <f ca="1">IFERROR('Sheet 1_Assumptions'!T51*(OFFSET('Sheet 2_Inputs &amp; Outputs'!X$64,$A25,0)+OFFSET('Sheet 2_Inputs &amp; Outputs'!X$86,$A25,0)+OFFSET('Sheet 2_Inputs &amp; Outputs'!X$108,$A25,0)),"Blank")</f>
        <v>0</v>
      </c>
      <c r="Z25" s="133">
        <f ca="1">IFERROR('Sheet 1_Assumptions'!U51*(OFFSET('Sheet 2_Inputs &amp; Outputs'!Y$64,$A25,0)+OFFSET('Sheet 2_Inputs &amp; Outputs'!Y$86,$A25,0)+OFFSET('Sheet 2_Inputs &amp; Outputs'!Y$108,$A25,0)),"Blank")</f>
        <v>0</v>
      </c>
      <c r="AA25" s="133">
        <f ca="1">IFERROR('Sheet 1_Assumptions'!V51*(OFFSET('Sheet 2_Inputs &amp; Outputs'!Z$64,$A25,0)+OFFSET('Sheet 2_Inputs &amp; Outputs'!Z$86,$A25,0)+OFFSET('Sheet 2_Inputs &amp; Outputs'!Z$108,$A25,0)),"Blank")</f>
        <v>0</v>
      </c>
      <c r="AB25" s="133">
        <f ca="1">IFERROR('Sheet 1_Assumptions'!W51*(OFFSET('Sheet 2_Inputs &amp; Outputs'!AA$64,$A25,0)+OFFSET('Sheet 2_Inputs &amp; Outputs'!AA$86,$A25,0)+OFFSET('Sheet 2_Inputs &amp; Outputs'!AA$108,$A25,0)),"Blank")</f>
        <v>0</v>
      </c>
      <c r="AC25" s="133">
        <f ca="1">IFERROR('Sheet 1_Assumptions'!X51*(OFFSET('Sheet 2_Inputs &amp; Outputs'!AB$64,$A25,0)+OFFSET('Sheet 2_Inputs &amp; Outputs'!AB$86,$A25,0)+OFFSET('Sheet 2_Inputs &amp; Outputs'!AB$108,$A25,0)),"Blank")</f>
        <v>0</v>
      </c>
      <c r="AD25" s="133">
        <f ca="1">IFERROR('Sheet 1_Assumptions'!Y51*(OFFSET('Sheet 2_Inputs &amp; Outputs'!AC$64,$A25,0)+OFFSET('Sheet 2_Inputs &amp; Outputs'!AC$86,$A25,0)+OFFSET('Sheet 2_Inputs &amp; Outputs'!AC$108,$A25,0)),"Blank")</f>
        <v>0</v>
      </c>
      <c r="AE25" s="133">
        <f ca="1">IFERROR('Sheet 1_Assumptions'!Z51*(OFFSET('Sheet 2_Inputs &amp; Outputs'!AD$64,$A25,0)+OFFSET('Sheet 2_Inputs &amp; Outputs'!AD$86,$A25,0)+OFFSET('Sheet 2_Inputs &amp; Outputs'!AD$108,$A25,0)),"Blank")</f>
        <v>0</v>
      </c>
      <c r="AF25" s="133">
        <f ca="1">IFERROR('Sheet 1_Assumptions'!AA51*(OFFSET('Sheet 2_Inputs &amp; Outputs'!AE$64,$A25,0)+OFFSET('Sheet 2_Inputs &amp; Outputs'!AE$86,$A25,0)+OFFSET('Sheet 2_Inputs &amp; Outputs'!AE$108,$A25,0)),"Blank")</f>
        <v>0</v>
      </c>
      <c r="AG25" s="133">
        <f ca="1">IFERROR('Sheet 1_Assumptions'!AB51*(OFFSET('Sheet 2_Inputs &amp; Outputs'!AF$64,$A25,0)+OFFSET('Sheet 2_Inputs &amp; Outputs'!AF$86,$A25,0)+OFFSET('Sheet 2_Inputs &amp; Outputs'!AF$108,$A25,0)),"Blank")</f>
        <v>0</v>
      </c>
      <c r="AH25" s="133">
        <f ca="1">IFERROR('Sheet 1_Assumptions'!AC51*(OFFSET('Sheet 2_Inputs &amp; Outputs'!AG$64,$A25,0)+OFFSET('Sheet 2_Inputs &amp; Outputs'!AG$86,$A25,0)+OFFSET('Sheet 2_Inputs &amp; Outputs'!AG$108,$A25,0)),"Blank")</f>
        <v>0</v>
      </c>
      <c r="AI25" s="133">
        <f ca="1">IFERROR('Sheet 1_Assumptions'!AD51*(OFFSET('Sheet 2_Inputs &amp; Outputs'!AH$64,$A25,0)+OFFSET('Sheet 2_Inputs &amp; Outputs'!AH$86,$A25,0)+OFFSET('Sheet 2_Inputs &amp; Outputs'!AH$108,$A25,0)),"Blank")</f>
        <v>0</v>
      </c>
      <c r="AJ25" s="133">
        <f ca="1">IFERROR('Sheet 1_Assumptions'!AE51*(OFFSET('Sheet 2_Inputs &amp; Outputs'!AI$64,$A25,0)+OFFSET('Sheet 2_Inputs &amp; Outputs'!AI$86,$A25,0)+OFFSET('Sheet 2_Inputs &amp; Outputs'!AI$108,$A25,0)),"Blank")</f>
        <v>0</v>
      </c>
      <c r="AK25" s="133">
        <f ca="1">IFERROR('Sheet 1_Assumptions'!AF51*(OFFSET('Sheet 2_Inputs &amp; Outputs'!AJ$64,$A25,0)+OFFSET('Sheet 2_Inputs &amp; Outputs'!AJ$86,$A25,0)+OFFSET('Sheet 2_Inputs &amp; Outputs'!AJ$108,$A25,0)),"Blank")</f>
        <v>0</v>
      </c>
      <c r="AL25" s="133">
        <f ca="1">IFERROR('Sheet 1_Assumptions'!AG51*(OFFSET('Sheet 2_Inputs &amp; Outputs'!AK$64,$A25,0)+OFFSET('Sheet 2_Inputs &amp; Outputs'!AK$86,$A25,0)+OFFSET('Sheet 2_Inputs &amp; Outputs'!AK$108,$A25,0)),"Blank")</f>
        <v>0</v>
      </c>
      <c r="AM25" s="133">
        <f ca="1">IFERROR('Sheet 1_Assumptions'!AH51*(OFFSET('Sheet 2_Inputs &amp; Outputs'!AL$64,$A25,0)+OFFSET('Sheet 2_Inputs &amp; Outputs'!AL$86,$A25,0)+OFFSET('Sheet 2_Inputs &amp; Outputs'!AL$108,$A25,0)),"Blank")</f>
        <v>0</v>
      </c>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row>
    <row r="26" spans="1:65" ht="15" thickBot="1" x14ac:dyDescent="0.35">
      <c r="C26" s="271" t="s">
        <v>132</v>
      </c>
      <c r="D26" s="101"/>
      <c r="E26" s="101"/>
      <c r="F26" s="272"/>
      <c r="G26" s="273" t="s">
        <v>100</v>
      </c>
      <c r="H26" s="304">
        <f t="shared" ref="H26:AM26" ca="1" si="2">SUM(H6:H25)</f>
        <v>0</v>
      </c>
      <c r="I26" s="334">
        <f t="shared" ca="1" si="2"/>
        <v>0</v>
      </c>
      <c r="J26" s="334">
        <f t="shared" ca="1" si="2"/>
        <v>0</v>
      </c>
      <c r="K26" s="334">
        <f t="shared" ca="1" si="2"/>
        <v>0</v>
      </c>
      <c r="L26" s="334">
        <f t="shared" ca="1" si="2"/>
        <v>0</v>
      </c>
      <c r="M26" s="334">
        <f t="shared" ca="1" si="2"/>
        <v>0</v>
      </c>
      <c r="N26" s="334">
        <f t="shared" ca="1" si="2"/>
        <v>0</v>
      </c>
      <c r="O26" s="334">
        <f t="shared" ca="1" si="2"/>
        <v>0</v>
      </c>
      <c r="P26" s="334">
        <f t="shared" ca="1" si="2"/>
        <v>0</v>
      </c>
      <c r="Q26" s="334">
        <f t="shared" ca="1" si="2"/>
        <v>0</v>
      </c>
      <c r="R26" s="334">
        <f t="shared" ca="1" si="2"/>
        <v>0</v>
      </c>
      <c r="S26" s="334">
        <f t="shared" ca="1" si="2"/>
        <v>0</v>
      </c>
      <c r="T26" s="334">
        <f t="shared" ca="1" si="2"/>
        <v>0</v>
      </c>
      <c r="U26" s="334">
        <f t="shared" ca="1" si="2"/>
        <v>0</v>
      </c>
      <c r="V26" s="334">
        <f t="shared" ca="1" si="2"/>
        <v>0</v>
      </c>
      <c r="W26" s="334">
        <f t="shared" ca="1" si="2"/>
        <v>0</v>
      </c>
      <c r="X26" s="334">
        <f t="shared" ca="1" si="2"/>
        <v>0</v>
      </c>
      <c r="Y26" s="334">
        <f t="shared" ca="1" si="2"/>
        <v>0</v>
      </c>
      <c r="Z26" s="334">
        <f t="shared" ca="1" si="2"/>
        <v>0</v>
      </c>
      <c r="AA26" s="334">
        <f t="shared" ca="1" si="2"/>
        <v>0</v>
      </c>
      <c r="AB26" s="334">
        <f t="shared" ca="1" si="2"/>
        <v>0</v>
      </c>
      <c r="AC26" s="334">
        <f t="shared" ca="1" si="2"/>
        <v>0</v>
      </c>
      <c r="AD26" s="334">
        <f t="shared" ca="1" si="2"/>
        <v>0</v>
      </c>
      <c r="AE26" s="334">
        <f t="shared" ca="1" si="2"/>
        <v>0</v>
      </c>
      <c r="AF26" s="334">
        <f t="shared" ca="1" si="2"/>
        <v>0</v>
      </c>
      <c r="AG26" s="334">
        <f t="shared" ca="1" si="2"/>
        <v>0</v>
      </c>
      <c r="AH26" s="334">
        <f t="shared" ca="1" si="2"/>
        <v>0</v>
      </c>
      <c r="AI26" s="334">
        <f t="shared" ca="1" si="2"/>
        <v>0</v>
      </c>
      <c r="AJ26" s="334">
        <f t="shared" ca="1" si="2"/>
        <v>0</v>
      </c>
      <c r="AK26" s="334">
        <f t="shared" ca="1" si="2"/>
        <v>0</v>
      </c>
      <c r="AL26" s="334">
        <f t="shared" ca="1" si="2"/>
        <v>0</v>
      </c>
      <c r="AM26" s="334">
        <f t="shared" ca="1" si="2"/>
        <v>0</v>
      </c>
    </row>
    <row r="27" spans="1:65" x14ac:dyDescent="0.3">
      <c r="C27" s="278"/>
      <c r="D27" s="99"/>
      <c r="F27" s="279"/>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row>
    <row r="28" spans="1:65" s="189" customFormat="1" ht="14.4" customHeight="1" x14ac:dyDescent="0.3">
      <c r="B28" s="183"/>
      <c r="C28" s="184"/>
      <c r="D28" s="184"/>
      <c r="E28" s="185"/>
      <c r="F28" s="186"/>
      <c r="G28" s="188"/>
      <c r="H28" s="188"/>
      <c r="I28" s="188" t="s">
        <v>20</v>
      </c>
      <c r="J28" s="188" t="s">
        <v>21</v>
      </c>
      <c r="K28" s="188" t="s">
        <v>22</v>
      </c>
      <c r="L28" s="188" t="s">
        <v>23</v>
      </c>
      <c r="M28" s="188" t="s">
        <v>24</v>
      </c>
      <c r="N28" s="188" t="s">
        <v>25</v>
      </c>
      <c r="O28" s="188" t="s">
        <v>26</v>
      </c>
      <c r="P28" s="188" t="s">
        <v>27</v>
      </c>
      <c r="Q28" s="188" t="s">
        <v>28</v>
      </c>
      <c r="R28" s="188" t="s">
        <v>29</v>
      </c>
      <c r="S28" s="188" t="s">
        <v>30</v>
      </c>
      <c r="T28" s="188" t="s">
        <v>31</v>
      </c>
      <c r="U28" s="188" t="s">
        <v>32</v>
      </c>
      <c r="V28" s="188" t="s">
        <v>33</v>
      </c>
      <c r="W28" s="188" t="s">
        <v>34</v>
      </c>
      <c r="X28" s="188" t="s">
        <v>35</v>
      </c>
      <c r="Y28" s="188" t="s">
        <v>36</v>
      </c>
      <c r="Z28" s="188" t="s">
        <v>37</v>
      </c>
      <c r="AA28" s="188" t="s">
        <v>38</v>
      </c>
      <c r="AB28" s="188" t="s">
        <v>39</v>
      </c>
      <c r="AC28" s="188" t="s">
        <v>40</v>
      </c>
      <c r="AD28" s="188" t="s">
        <v>41</v>
      </c>
      <c r="AE28" s="188" t="s">
        <v>42</v>
      </c>
      <c r="AF28" s="188" t="s">
        <v>43</v>
      </c>
      <c r="AG28" s="188" t="s">
        <v>44</v>
      </c>
      <c r="AH28" s="188" t="s">
        <v>45</v>
      </c>
      <c r="AI28" s="188" t="s">
        <v>46</v>
      </c>
      <c r="AJ28" s="188" t="s">
        <v>47</v>
      </c>
      <c r="AK28" s="188" t="s">
        <v>48</v>
      </c>
      <c r="AL28" s="188" t="s">
        <v>49</v>
      </c>
      <c r="AM28" s="188" t="s">
        <v>84</v>
      </c>
    </row>
    <row r="29" spans="1:65" s="239" customFormat="1" ht="13.8" x14ac:dyDescent="0.3">
      <c r="B29" s="296">
        <v>14</v>
      </c>
      <c r="C29" s="297" t="s">
        <v>196</v>
      </c>
      <c r="D29" s="297"/>
      <c r="E29" s="298"/>
      <c r="F29" s="299" t="s">
        <v>130</v>
      </c>
      <c r="G29" s="258"/>
      <c r="H29" s="286"/>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row>
    <row r="30" spans="1:65" x14ac:dyDescent="0.3">
      <c r="A30" s="138">
        <v>0</v>
      </c>
      <c r="B30" s="312">
        <f>B29+0.01</f>
        <v>14.01</v>
      </c>
      <c r="C30" s="120" t="s">
        <v>70</v>
      </c>
      <c r="D30" s="99" t="str">
        <f>'Sheet 1_Assumptions'!C32</f>
        <v>Compost (premium quality) – AS 4454-2012 certified</v>
      </c>
      <c r="E30" s="76" t="s">
        <v>55</v>
      </c>
      <c r="F30" s="86">
        <f>'Sheet 1_Assumptions'!D32</f>
        <v>0</v>
      </c>
      <c r="G30" s="244" t="s">
        <v>100</v>
      </c>
      <c r="H30" s="333">
        <f t="shared" ref="H30:H49" ca="1" si="3">SUM(OFFSET($I30,0,0,1,analysis_period+1))</f>
        <v>0</v>
      </c>
      <c r="I30" s="133">
        <f ca="1">IFERROR('Sheet 1_Assumptions'!D32*(OFFSET('Sheet 2_Inputs &amp; Outputs'!H$134,$A30,0)+OFFSET('Sheet 2_Inputs &amp; Outputs'!H$156,$A30,0)+OFFSET('Sheet 2_Inputs &amp; Outputs'!H$178,$A30,0)),"Blank")</f>
        <v>0</v>
      </c>
      <c r="J30" s="133">
        <f ca="1">IFERROR('Sheet 1_Assumptions'!E32*(OFFSET('Sheet 2_Inputs &amp; Outputs'!I$134,$A30,0)+OFFSET('Sheet 2_Inputs &amp; Outputs'!I$156,$A30,0)+OFFSET('Sheet 2_Inputs &amp; Outputs'!I$178,$A30,0)),"Blank")</f>
        <v>0</v>
      </c>
      <c r="K30" s="133">
        <f ca="1">IFERROR('Sheet 1_Assumptions'!F32*(OFFSET('Sheet 2_Inputs &amp; Outputs'!J$134,$A30,0)+OFFSET('Sheet 2_Inputs &amp; Outputs'!J$156,$A30,0)+OFFSET('Sheet 2_Inputs &amp; Outputs'!J$178,$A30,0)),"Blank")</f>
        <v>0</v>
      </c>
      <c r="L30" s="133">
        <f ca="1">IFERROR('Sheet 1_Assumptions'!G32*(OFFSET('Sheet 2_Inputs &amp; Outputs'!K$134,$A30,0)+OFFSET('Sheet 2_Inputs &amp; Outputs'!K$156,$A30,0)+OFFSET('Sheet 2_Inputs &amp; Outputs'!K$178,$A30,0)),"Blank")</f>
        <v>0</v>
      </c>
      <c r="M30" s="133">
        <f ca="1">IFERROR('Sheet 1_Assumptions'!H32*(OFFSET('Sheet 2_Inputs &amp; Outputs'!L$134,$A30,0)+OFFSET('Sheet 2_Inputs &amp; Outputs'!L$156,$A30,0)+OFFSET('Sheet 2_Inputs &amp; Outputs'!L$178,$A30,0)),"Blank")</f>
        <v>0</v>
      </c>
      <c r="N30" s="133">
        <f ca="1">IFERROR('Sheet 1_Assumptions'!I32*(OFFSET('Sheet 2_Inputs &amp; Outputs'!M$134,$A30,0)+OFFSET('Sheet 2_Inputs &amp; Outputs'!M$156,$A30,0)+OFFSET('Sheet 2_Inputs &amp; Outputs'!M$178,$A30,0)),"Blank")</f>
        <v>0</v>
      </c>
      <c r="O30" s="133">
        <f ca="1">IFERROR('Sheet 1_Assumptions'!J32*(OFFSET('Sheet 2_Inputs &amp; Outputs'!N$134,$A30,0)+OFFSET('Sheet 2_Inputs &amp; Outputs'!N$156,$A30,0)+OFFSET('Sheet 2_Inputs &amp; Outputs'!N$178,$A30,0)),"Blank")</f>
        <v>0</v>
      </c>
      <c r="P30" s="133">
        <f ca="1">IFERROR('Sheet 1_Assumptions'!K32*(OFFSET('Sheet 2_Inputs &amp; Outputs'!O$134,$A30,0)+OFFSET('Sheet 2_Inputs &amp; Outputs'!O$156,$A30,0)+OFFSET('Sheet 2_Inputs &amp; Outputs'!O$178,$A30,0)),"Blank")</f>
        <v>0</v>
      </c>
      <c r="Q30" s="133">
        <f ca="1">IFERROR('Sheet 1_Assumptions'!L32*(OFFSET('Sheet 2_Inputs &amp; Outputs'!P$134,$A30,0)+OFFSET('Sheet 2_Inputs &amp; Outputs'!P$156,$A30,0)+OFFSET('Sheet 2_Inputs &amp; Outputs'!P$178,$A30,0)),"Blank")</f>
        <v>0</v>
      </c>
      <c r="R30" s="133">
        <f ca="1">IFERROR('Sheet 1_Assumptions'!M32*(OFFSET('Sheet 2_Inputs &amp; Outputs'!Q$134,$A30,0)+OFFSET('Sheet 2_Inputs &amp; Outputs'!Q$156,$A30,0)+OFFSET('Sheet 2_Inputs &amp; Outputs'!Q$178,$A30,0)),"Blank")</f>
        <v>0</v>
      </c>
      <c r="S30" s="133">
        <f ca="1">IFERROR('Sheet 1_Assumptions'!N32*(OFFSET('Sheet 2_Inputs &amp; Outputs'!R$134,$A30,0)+OFFSET('Sheet 2_Inputs &amp; Outputs'!R$156,$A30,0)+OFFSET('Sheet 2_Inputs &amp; Outputs'!R$178,$A30,0)),"Blank")</f>
        <v>0</v>
      </c>
      <c r="T30" s="133">
        <f ca="1">IFERROR('Sheet 1_Assumptions'!O32*(OFFSET('Sheet 2_Inputs &amp; Outputs'!S$134,$A30,0)+OFFSET('Sheet 2_Inputs &amp; Outputs'!S$156,$A30,0)+OFFSET('Sheet 2_Inputs &amp; Outputs'!S$178,$A30,0)),"Blank")</f>
        <v>0</v>
      </c>
      <c r="U30" s="133">
        <f ca="1">IFERROR('Sheet 1_Assumptions'!P32*(OFFSET('Sheet 2_Inputs &amp; Outputs'!T$134,$A30,0)+OFFSET('Sheet 2_Inputs &amp; Outputs'!T$156,$A30,0)+OFFSET('Sheet 2_Inputs &amp; Outputs'!T$178,$A30,0)),"Blank")</f>
        <v>0</v>
      </c>
      <c r="V30" s="133">
        <f ca="1">IFERROR('Sheet 1_Assumptions'!Q32*(OFFSET('Sheet 2_Inputs &amp; Outputs'!U$134,$A30,0)+OFFSET('Sheet 2_Inputs &amp; Outputs'!U$156,$A30,0)+OFFSET('Sheet 2_Inputs &amp; Outputs'!U$178,$A30,0)),"Blank")</f>
        <v>0</v>
      </c>
      <c r="W30" s="133">
        <f ca="1">IFERROR('Sheet 1_Assumptions'!R32*(OFFSET('Sheet 2_Inputs &amp; Outputs'!V$134,$A30,0)+OFFSET('Sheet 2_Inputs &amp; Outputs'!V$156,$A30,0)+OFFSET('Sheet 2_Inputs &amp; Outputs'!V$178,$A30,0)),"Blank")</f>
        <v>0</v>
      </c>
      <c r="X30" s="133">
        <f ca="1">IFERROR('Sheet 1_Assumptions'!S32*(OFFSET('Sheet 2_Inputs &amp; Outputs'!W$134,$A30,0)+OFFSET('Sheet 2_Inputs &amp; Outputs'!W$156,$A30,0)+OFFSET('Sheet 2_Inputs &amp; Outputs'!W$178,$A30,0)),"Blank")</f>
        <v>0</v>
      </c>
      <c r="Y30" s="133">
        <f ca="1">IFERROR('Sheet 1_Assumptions'!T32*(OFFSET('Sheet 2_Inputs &amp; Outputs'!X$134,$A30,0)+OFFSET('Sheet 2_Inputs &amp; Outputs'!X$156,$A30,0)+OFFSET('Sheet 2_Inputs &amp; Outputs'!X$178,$A30,0)),"Blank")</f>
        <v>0</v>
      </c>
      <c r="Z30" s="133">
        <f ca="1">IFERROR('Sheet 1_Assumptions'!U32*(OFFSET('Sheet 2_Inputs &amp; Outputs'!Y$134,$A30,0)+OFFSET('Sheet 2_Inputs &amp; Outputs'!Y$156,$A30,0)+OFFSET('Sheet 2_Inputs &amp; Outputs'!Y$178,$A30,0)),"Blank")</f>
        <v>0</v>
      </c>
      <c r="AA30" s="133">
        <f ca="1">IFERROR('Sheet 1_Assumptions'!V32*(OFFSET('Sheet 2_Inputs &amp; Outputs'!Z$134,$A30,0)+OFFSET('Sheet 2_Inputs &amp; Outputs'!Z$156,$A30,0)+OFFSET('Sheet 2_Inputs &amp; Outputs'!Z$178,$A30,0)),"Blank")</f>
        <v>0</v>
      </c>
      <c r="AB30" s="133">
        <f ca="1">IFERROR('Sheet 1_Assumptions'!W32*(OFFSET('Sheet 2_Inputs &amp; Outputs'!AA$134,$A30,0)+OFFSET('Sheet 2_Inputs &amp; Outputs'!AA$156,$A30,0)+OFFSET('Sheet 2_Inputs &amp; Outputs'!AA$178,$A30,0)),"Blank")</f>
        <v>0</v>
      </c>
      <c r="AC30" s="133">
        <f ca="1">IFERROR('Sheet 1_Assumptions'!X32*(OFFSET('Sheet 2_Inputs &amp; Outputs'!AB$134,$A30,0)+OFFSET('Sheet 2_Inputs &amp; Outputs'!AB$156,$A30,0)+OFFSET('Sheet 2_Inputs &amp; Outputs'!AB$178,$A30,0)),"Blank")</f>
        <v>0</v>
      </c>
      <c r="AD30" s="133">
        <f ca="1">IFERROR('Sheet 1_Assumptions'!Y32*(OFFSET('Sheet 2_Inputs &amp; Outputs'!AC$134,$A30,0)+OFFSET('Sheet 2_Inputs &amp; Outputs'!AC$156,$A30,0)+OFFSET('Sheet 2_Inputs &amp; Outputs'!AC$178,$A30,0)),"Blank")</f>
        <v>0</v>
      </c>
      <c r="AE30" s="133">
        <f ca="1">IFERROR('Sheet 1_Assumptions'!Z32*(OFFSET('Sheet 2_Inputs &amp; Outputs'!AD$134,$A30,0)+OFFSET('Sheet 2_Inputs &amp; Outputs'!AD$156,$A30,0)+OFFSET('Sheet 2_Inputs &amp; Outputs'!AD$178,$A30,0)),"Blank")</f>
        <v>0</v>
      </c>
      <c r="AF30" s="133">
        <f ca="1">IFERROR('Sheet 1_Assumptions'!AA32*(OFFSET('Sheet 2_Inputs &amp; Outputs'!AE$134,$A30,0)+OFFSET('Sheet 2_Inputs &amp; Outputs'!AE$156,$A30,0)+OFFSET('Sheet 2_Inputs &amp; Outputs'!AE$178,$A30,0)),"Blank")</f>
        <v>0</v>
      </c>
      <c r="AG30" s="133">
        <f ca="1">IFERROR('Sheet 1_Assumptions'!AB32*(OFFSET('Sheet 2_Inputs &amp; Outputs'!AF$134,$A30,0)+OFFSET('Sheet 2_Inputs &amp; Outputs'!AF$156,$A30,0)+OFFSET('Sheet 2_Inputs &amp; Outputs'!AF$178,$A30,0)),"Blank")</f>
        <v>0</v>
      </c>
      <c r="AH30" s="133">
        <f ca="1">IFERROR('Sheet 1_Assumptions'!AC32*(OFFSET('Sheet 2_Inputs &amp; Outputs'!AG$134,$A30,0)+OFFSET('Sheet 2_Inputs &amp; Outputs'!AG$156,$A30,0)+OFFSET('Sheet 2_Inputs &amp; Outputs'!AG$178,$A30,0)),"Blank")</f>
        <v>0</v>
      </c>
      <c r="AI30" s="133">
        <f ca="1">IFERROR('Sheet 1_Assumptions'!AD32*(OFFSET('Sheet 2_Inputs &amp; Outputs'!AH$134,$A30,0)+OFFSET('Sheet 2_Inputs &amp; Outputs'!AH$156,$A30,0)+OFFSET('Sheet 2_Inputs &amp; Outputs'!AH$178,$A30,0)),"Blank")</f>
        <v>0</v>
      </c>
      <c r="AJ30" s="133">
        <f ca="1">IFERROR('Sheet 1_Assumptions'!AE32*(OFFSET('Sheet 2_Inputs &amp; Outputs'!AI$134,$A30,0)+OFFSET('Sheet 2_Inputs &amp; Outputs'!AI$156,$A30,0)+OFFSET('Sheet 2_Inputs &amp; Outputs'!AI$178,$A30,0)),"Blank")</f>
        <v>0</v>
      </c>
      <c r="AK30" s="133">
        <f ca="1">IFERROR('Sheet 1_Assumptions'!AF32*(OFFSET('Sheet 2_Inputs &amp; Outputs'!AJ$134,$A30,0)+OFFSET('Sheet 2_Inputs &amp; Outputs'!AJ$156,$A30,0)+OFFSET('Sheet 2_Inputs &amp; Outputs'!AJ$178,$A30,0)),"Blank")</f>
        <v>0</v>
      </c>
      <c r="AL30" s="133">
        <f ca="1">IFERROR('Sheet 1_Assumptions'!AG32*(OFFSET('Sheet 2_Inputs &amp; Outputs'!AK$134,$A30,0)+OFFSET('Sheet 2_Inputs &amp; Outputs'!AK$156,$A30,0)+OFFSET('Sheet 2_Inputs &amp; Outputs'!AK$178,$A30,0)),"Blank")</f>
        <v>0</v>
      </c>
      <c r="AM30" s="133">
        <f ca="1">IFERROR('Sheet 1_Assumptions'!AH32*(OFFSET('Sheet 2_Inputs &amp; Outputs'!AL$134,$A30,0)+OFFSET('Sheet 2_Inputs &amp; Outputs'!AL$156,$A30,0)+OFFSET('Sheet 2_Inputs &amp; Outputs'!AL$178,$A30,0)),"Blank")</f>
        <v>0</v>
      </c>
      <c r="AN30" s="332"/>
      <c r="AO30" s="332"/>
      <c r="AP30" s="332"/>
      <c r="AQ30" s="332"/>
      <c r="AR30" s="332"/>
      <c r="AS30" s="332"/>
      <c r="AT30" s="332"/>
      <c r="AU30" s="332"/>
      <c r="AV30" s="332"/>
      <c r="AW30" s="332"/>
      <c r="AX30" s="332"/>
      <c r="AY30" s="332"/>
      <c r="AZ30" s="332"/>
      <c r="BA30" s="332"/>
      <c r="BB30" s="332"/>
      <c r="BC30" s="332"/>
      <c r="BD30" s="332"/>
      <c r="BE30" s="332"/>
      <c r="BF30" s="332"/>
      <c r="BG30" s="332"/>
      <c r="BH30" s="332"/>
      <c r="BI30" s="332"/>
      <c r="BJ30" s="332"/>
      <c r="BK30" s="332"/>
      <c r="BL30" s="332"/>
      <c r="BM30" s="332"/>
    </row>
    <row r="31" spans="1:65" x14ac:dyDescent="0.3">
      <c r="A31" s="138">
        <v>1</v>
      </c>
      <c r="B31" s="312">
        <f t="shared" ref="B31:B49" si="4">B30+0.01</f>
        <v>14.02</v>
      </c>
      <c r="C31" s="120" t="s">
        <v>71</v>
      </c>
      <c r="D31" s="99" t="str">
        <f>'Sheet 1_Assumptions'!C33</f>
        <v>Compost (medium quality) – AS 4454-2012 certified</v>
      </c>
      <c r="E31" s="77" t="s">
        <v>131</v>
      </c>
      <c r="F31" s="86">
        <f>'Sheet 1_Assumptions'!D33</f>
        <v>0</v>
      </c>
      <c r="G31" s="244" t="s">
        <v>100</v>
      </c>
      <c r="H31" s="333">
        <f t="shared" ca="1" si="3"/>
        <v>0</v>
      </c>
      <c r="I31" s="133">
        <f ca="1">IFERROR('Sheet 1_Assumptions'!D33*(OFFSET('Sheet 2_Inputs &amp; Outputs'!H$134,$A31,0)+OFFSET('Sheet 2_Inputs &amp; Outputs'!H$156,$A31,0)+OFFSET('Sheet 2_Inputs &amp; Outputs'!H$178,$A31,0)),"Blank")</f>
        <v>0</v>
      </c>
      <c r="J31" s="133">
        <f ca="1">IFERROR('Sheet 1_Assumptions'!E33*(OFFSET('Sheet 2_Inputs &amp; Outputs'!I$134,$A31,0)+OFFSET('Sheet 2_Inputs &amp; Outputs'!I$156,$A31,0)+OFFSET('Sheet 2_Inputs &amp; Outputs'!I$178,$A31,0)),"Blank")</f>
        <v>0</v>
      </c>
      <c r="K31" s="133">
        <f ca="1">IFERROR('Sheet 1_Assumptions'!F33*(OFFSET('Sheet 2_Inputs &amp; Outputs'!J$134,$A31,0)+OFFSET('Sheet 2_Inputs &amp; Outputs'!J$156,$A31,0)+OFFSET('Sheet 2_Inputs &amp; Outputs'!J$178,$A31,0)),"Blank")</f>
        <v>0</v>
      </c>
      <c r="L31" s="133">
        <f ca="1">IFERROR('Sheet 1_Assumptions'!G33*(OFFSET('Sheet 2_Inputs &amp; Outputs'!K$134,$A31,0)+OFFSET('Sheet 2_Inputs &amp; Outputs'!K$156,$A31,0)+OFFSET('Sheet 2_Inputs &amp; Outputs'!K$178,$A31,0)),"Blank")</f>
        <v>0</v>
      </c>
      <c r="M31" s="133">
        <f ca="1">IFERROR('Sheet 1_Assumptions'!H33*(OFFSET('Sheet 2_Inputs &amp; Outputs'!L$134,$A31,0)+OFFSET('Sheet 2_Inputs &amp; Outputs'!L$156,$A31,0)+OFFSET('Sheet 2_Inputs &amp; Outputs'!L$178,$A31,0)),"Blank")</f>
        <v>0</v>
      </c>
      <c r="N31" s="133">
        <f ca="1">IFERROR('Sheet 1_Assumptions'!I33*(OFFSET('Sheet 2_Inputs &amp; Outputs'!M$134,$A31,0)+OFFSET('Sheet 2_Inputs &amp; Outputs'!M$156,$A31,0)+OFFSET('Sheet 2_Inputs &amp; Outputs'!M$178,$A31,0)),"Blank")</f>
        <v>0</v>
      </c>
      <c r="O31" s="133">
        <f ca="1">IFERROR('Sheet 1_Assumptions'!J33*(OFFSET('Sheet 2_Inputs &amp; Outputs'!N$134,$A31,0)+OFFSET('Sheet 2_Inputs &amp; Outputs'!N$156,$A31,0)+OFFSET('Sheet 2_Inputs &amp; Outputs'!N$178,$A31,0)),"Blank")</f>
        <v>0</v>
      </c>
      <c r="P31" s="133">
        <f ca="1">IFERROR('Sheet 1_Assumptions'!K33*(OFFSET('Sheet 2_Inputs &amp; Outputs'!O$134,$A31,0)+OFFSET('Sheet 2_Inputs &amp; Outputs'!O$156,$A31,0)+OFFSET('Sheet 2_Inputs &amp; Outputs'!O$178,$A31,0)),"Blank")</f>
        <v>0</v>
      </c>
      <c r="Q31" s="133">
        <f ca="1">IFERROR('Sheet 1_Assumptions'!L33*(OFFSET('Sheet 2_Inputs &amp; Outputs'!P$134,$A31,0)+OFFSET('Sheet 2_Inputs &amp; Outputs'!P$156,$A31,0)+OFFSET('Sheet 2_Inputs &amp; Outputs'!P$178,$A31,0)),"Blank")</f>
        <v>0</v>
      </c>
      <c r="R31" s="133">
        <f ca="1">IFERROR('Sheet 1_Assumptions'!M33*(OFFSET('Sheet 2_Inputs &amp; Outputs'!Q$134,$A31,0)+OFFSET('Sheet 2_Inputs &amp; Outputs'!Q$156,$A31,0)+OFFSET('Sheet 2_Inputs &amp; Outputs'!Q$178,$A31,0)),"Blank")</f>
        <v>0</v>
      </c>
      <c r="S31" s="133">
        <f ca="1">IFERROR('Sheet 1_Assumptions'!N33*(OFFSET('Sheet 2_Inputs &amp; Outputs'!R$134,$A31,0)+OFFSET('Sheet 2_Inputs &amp; Outputs'!R$156,$A31,0)+OFFSET('Sheet 2_Inputs &amp; Outputs'!R$178,$A31,0)),"Blank")</f>
        <v>0</v>
      </c>
      <c r="T31" s="133">
        <f ca="1">IFERROR('Sheet 1_Assumptions'!O33*(OFFSET('Sheet 2_Inputs &amp; Outputs'!S$134,$A31,0)+OFFSET('Sheet 2_Inputs &amp; Outputs'!S$156,$A31,0)+OFFSET('Sheet 2_Inputs &amp; Outputs'!S$178,$A31,0)),"Blank")</f>
        <v>0</v>
      </c>
      <c r="U31" s="133">
        <f ca="1">IFERROR('Sheet 1_Assumptions'!P33*(OFFSET('Sheet 2_Inputs &amp; Outputs'!T$134,$A31,0)+OFFSET('Sheet 2_Inputs &amp; Outputs'!T$156,$A31,0)+OFFSET('Sheet 2_Inputs &amp; Outputs'!T$178,$A31,0)),"Blank")</f>
        <v>0</v>
      </c>
      <c r="V31" s="133">
        <f ca="1">IFERROR('Sheet 1_Assumptions'!Q33*(OFFSET('Sheet 2_Inputs &amp; Outputs'!U$134,$A31,0)+OFFSET('Sheet 2_Inputs &amp; Outputs'!U$156,$A31,0)+OFFSET('Sheet 2_Inputs &amp; Outputs'!U$178,$A31,0)),"Blank")</f>
        <v>0</v>
      </c>
      <c r="W31" s="133">
        <f ca="1">IFERROR('Sheet 1_Assumptions'!R33*(OFFSET('Sheet 2_Inputs &amp; Outputs'!V$134,$A31,0)+OFFSET('Sheet 2_Inputs &amp; Outputs'!V$156,$A31,0)+OFFSET('Sheet 2_Inputs &amp; Outputs'!V$178,$A31,0)),"Blank")</f>
        <v>0</v>
      </c>
      <c r="X31" s="133">
        <f ca="1">IFERROR('Sheet 1_Assumptions'!S33*(OFFSET('Sheet 2_Inputs &amp; Outputs'!W$134,$A31,0)+OFFSET('Sheet 2_Inputs &amp; Outputs'!W$156,$A31,0)+OFFSET('Sheet 2_Inputs &amp; Outputs'!W$178,$A31,0)),"Blank")</f>
        <v>0</v>
      </c>
      <c r="Y31" s="133">
        <f ca="1">IFERROR('Sheet 1_Assumptions'!T33*(OFFSET('Sheet 2_Inputs &amp; Outputs'!X$134,$A31,0)+OFFSET('Sheet 2_Inputs &amp; Outputs'!X$156,$A31,0)+OFFSET('Sheet 2_Inputs &amp; Outputs'!X$178,$A31,0)),"Blank")</f>
        <v>0</v>
      </c>
      <c r="Z31" s="133">
        <f ca="1">IFERROR('Sheet 1_Assumptions'!U33*(OFFSET('Sheet 2_Inputs &amp; Outputs'!Y$134,$A31,0)+OFFSET('Sheet 2_Inputs &amp; Outputs'!Y$156,$A31,0)+OFFSET('Sheet 2_Inputs &amp; Outputs'!Y$178,$A31,0)),"Blank")</f>
        <v>0</v>
      </c>
      <c r="AA31" s="133">
        <f ca="1">IFERROR('Sheet 1_Assumptions'!V33*(OFFSET('Sheet 2_Inputs &amp; Outputs'!Z$134,$A31,0)+OFFSET('Sheet 2_Inputs &amp; Outputs'!Z$156,$A31,0)+OFFSET('Sheet 2_Inputs &amp; Outputs'!Z$178,$A31,0)),"Blank")</f>
        <v>0</v>
      </c>
      <c r="AB31" s="133">
        <f ca="1">IFERROR('Sheet 1_Assumptions'!W33*(OFFSET('Sheet 2_Inputs &amp; Outputs'!AA$134,$A31,0)+OFFSET('Sheet 2_Inputs &amp; Outputs'!AA$156,$A31,0)+OFFSET('Sheet 2_Inputs &amp; Outputs'!AA$178,$A31,0)),"Blank")</f>
        <v>0</v>
      </c>
      <c r="AC31" s="133">
        <f ca="1">IFERROR('Sheet 1_Assumptions'!X33*(OFFSET('Sheet 2_Inputs &amp; Outputs'!AB$134,$A31,0)+OFFSET('Sheet 2_Inputs &amp; Outputs'!AB$156,$A31,0)+OFFSET('Sheet 2_Inputs &amp; Outputs'!AB$178,$A31,0)),"Blank")</f>
        <v>0</v>
      </c>
      <c r="AD31" s="133">
        <f ca="1">IFERROR('Sheet 1_Assumptions'!Y33*(OFFSET('Sheet 2_Inputs &amp; Outputs'!AC$134,$A31,0)+OFFSET('Sheet 2_Inputs &amp; Outputs'!AC$156,$A31,0)+OFFSET('Sheet 2_Inputs &amp; Outputs'!AC$178,$A31,0)),"Blank")</f>
        <v>0</v>
      </c>
      <c r="AE31" s="133">
        <f ca="1">IFERROR('Sheet 1_Assumptions'!Z33*(OFFSET('Sheet 2_Inputs &amp; Outputs'!AD$134,$A31,0)+OFFSET('Sheet 2_Inputs &amp; Outputs'!AD$156,$A31,0)+OFFSET('Sheet 2_Inputs &amp; Outputs'!AD$178,$A31,0)),"Blank")</f>
        <v>0</v>
      </c>
      <c r="AF31" s="133">
        <f ca="1">IFERROR('Sheet 1_Assumptions'!AA33*(OFFSET('Sheet 2_Inputs &amp; Outputs'!AE$134,$A31,0)+OFFSET('Sheet 2_Inputs &amp; Outputs'!AE$156,$A31,0)+OFFSET('Sheet 2_Inputs &amp; Outputs'!AE$178,$A31,0)),"Blank")</f>
        <v>0</v>
      </c>
      <c r="AG31" s="133">
        <f ca="1">IFERROR('Sheet 1_Assumptions'!AB33*(OFFSET('Sheet 2_Inputs &amp; Outputs'!AF$134,$A31,0)+OFFSET('Sheet 2_Inputs &amp; Outputs'!AF$156,$A31,0)+OFFSET('Sheet 2_Inputs &amp; Outputs'!AF$178,$A31,0)),"Blank")</f>
        <v>0</v>
      </c>
      <c r="AH31" s="133">
        <f ca="1">IFERROR('Sheet 1_Assumptions'!AC33*(OFFSET('Sheet 2_Inputs &amp; Outputs'!AG$134,$A31,0)+OFFSET('Sheet 2_Inputs &amp; Outputs'!AG$156,$A31,0)+OFFSET('Sheet 2_Inputs &amp; Outputs'!AG$178,$A31,0)),"Blank")</f>
        <v>0</v>
      </c>
      <c r="AI31" s="133">
        <f ca="1">IFERROR('Sheet 1_Assumptions'!AD33*(OFFSET('Sheet 2_Inputs &amp; Outputs'!AH$134,$A31,0)+OFFSET('Sheet 2_Inputs &amp; Outputs'!AH$156,$A31,0)+OFFSET('Sheet 2_Inputs &amp; Outputs'!AH$178,$A31,0)),"Blank")</f>
        <v>0</v>
      </c>
      <c r="AJ31" s="133">
        <f ca="1">IFERROR('Sheet 1_Assumptions'!AE33*(OFFSET('Sheet 2_Inputs &amp; Outputs'!AI$134,$A31,0)+OFFSET('Sheet 2_Inputs &amp; Outputs'!AI$156,$A31,0)+OFFSET('Sheet 2_Inputs &amp; Outputs'!AI$178,$A31,0)),"Blank")</f>
        <v>0</v>
      </c>
      <c r="AK31" s="133">
        <f ca="1">IFERROR('Sheet 1_Assumptions'!AF33*(OFFSET('Sheet 2_Inputs &amp; Outputs'!AJ$134,$A31,0)+OFFSET('Sheet 2_Inputs &amp; Outputs'!AJ$156,$A31,0)+OFFSET('Sheet 2_Inputs &amp; Outputs'!AJ$178,$A31,0)),"Blank")</f>
        <v>0</v>
      </c>
      <c r="AL31" s="133">
        <f ca="1">IFERROR('Sheet 1_Assumptions'!AG33*(OFFSET('Sheet 2_Inputs &amp; Outputs'!AK$134,$A31,0)+OFFSET('Sheet 2_Inputs &amp; Outputs'!AK$156,$A31,0)+OFFSET('Sheet 2_Inputs &amp; Outputs'!AK$178,$A31,0)),"Blank")</f>
        <v>0</v>
      </c>
      <c r="AM31" s="133">
        <f ca="1">IFERROR('Sheet 1_Assumptions'!AH33*(OFFSET('Sheet 2_Inputs &amp; Outputs'!AL$134,$A31,0)+OFFSET('Sheet 2_Inputs &amp; Outputs'!AL$156,$A31,0)+OFFSET('Sheet 2_Inputs &amp; Outputs'!AL$178,$A31,0)),"Blank")</f>
        <v>0</v>
      </c>
      <c r="AN31" s="332"/>
      <c r="AO31" s="332"/>
      <c r="AP31" s="332"/>
      <c r="AQ31" s="332"/>
      <c r="AR31" s="332"/>
      <c r="AS31" s="332"/>
      <c r="AT31" s="332"/>
      <c r="AU31" s="332"/>
      <c r="AV31" s="332"/>
      <c r="AW31" s="332"/>
      <c r="AX31" s="332"/>
      <c r="AY31" s="332"/>
      <c r="AZ31" s="332"/>
      <c r="BA31" s="332"/>
      <c r="BB31" s="332"/>
      <c r="BC31" s="332"/>
      <c r="BD31" s="332"/>
      <c r="BE31" s="332"/>
      <c r="BF31" s="332"/>
      <c r="BG31" s="332"/>
      <c r="BH31" s="332"/>
      <c r="BI31" s="332"/>
      <c r="BJ31" s="332"/>
      <c r="BK31" s="332"/>
      <c r="BL31" s="332"/>
      <c r="BM31" s="332"/>
    </row>
    <row r="32" spans="1:65" x14ac:dyDescent="0.3">
      <c r="A32" s="138">
        <v>2</v>
      </c>
      <c r="B32" s="312">
        <f t="shared" si="4"/>
        <v>14.03</v>
      </c>
      <c r="C32" s="120" t="s">
        <v>72</v>
      </c>
      <c r="D32" s="99" t="str">
        <f>'Sheet 1_Assumptions'!C34</f>
        <v>Compost (low quality) – AS 4454-2012 certified</v>
      </c>
      <c r="E32" s="77" t="s">
        <v>131</v>
      </c>
      <c r="F32" s="86">
        <f>'Sheet 1_Assumptions'!D34</f>
        <v>0</v>
      </c>
      <c r="G32" s="244" t="s">
        <v>100</v>
      </c>
      <c r="H32" s="333">
        <f t="shared" ca="1" si="3"/>
        <v>0</v>
      </c>
      <c r="I32" s="133">
        <f ca="1">IFERROR('Sheet 1_Assumptions'!D34*(OFFSET('Sheet 2_Inputs &amp; Outputs'!H$134,$A32,0)+OFFSET('Sheet 2_Inputs &amp; Outputs'!H$156,$A32,0)+OFFSET('Sheet 2_Inputs &amp; Outputs'!H$178,$A32,0)),"Blank")</f>
        <v>0</v>
      </c>
      <c r="J32" s="133">
        <f ca="1">IFERROR('Sheet 1_Assumptions'!E34*(OFFSET('Sheet 2_Inputs &amp; Outputs'!I$134,$A32,0)+OFFSET('Sheet 2_Inputs &amp; Outputs'!I$156,$A32,0)+OFFSET('Sheet 2_Inputs &amp; Outputs'!I$178,$A32,0)),"Blank")</f>
        <v>0</v>
      </c>
      <c r="K32" s="133">
        <f ca="1">IFERROR('Sheet 1_Assumptions'!F34*(OFFSET('Sheet 2_Inputs &amp; Outputs'!J$134,$A32,0)+OFFSET('Sheet 2_Inputs &amp; Outputs'!J$156,$A32,0)+OFFSET('Sheet 2_Inputs &amp; Outputs'!J$178,$A32,0)),"Blank")</f>
        <v>0</v>
      </c>
      <c r="L32" s="133">
        <f ca="1">IFERROR('Sheet 1_Assumptions'!G34*(OFFSET('Sheet 2_Inputs &amp; Outputs'!K$134,$A32,0)+OFFSET('Sheet 2_Inputs &amp; Outputs'!K$156,$A32,0)+OFFSET('Sheet 2_Inputs &amp; Outputs'!K$178,$A32,0)),"Blank")</f>
        <v>0</v>
      </c>
      <c r="M32" s="133">
        <f ca="1">IFERROR('Sheet 1_Assumptions'!H34*(OFFSET('Sheet 2_Inputs &amp; Outputs'!L$134,$A32,0)+OFFSET('Sheet 2_Inputs &amp; Outputs'!L$156,$A32,0)+OFFSET('Sheet 2_Inputs &amp; Outputs'!L$178,$A32,0)),"Blank")</f>
        <v>0</v>
      </c>
      <c r="N32" s="133">
        <f ca="1">IFERROR('Sheet 1_Assumptions'!I34*(OFFSET('Sheet 2_Inputs &amp; Outputs'!M$134,$A32,0)+OFFSET('Sheet 2_Inputs &amp; Outputs'!M$156,$A32,0)+OFFSET('Sheet 2_Inputs &amp; Outputs'!M$178,$A32,0)),"Blank")</f>
        <v>0</v>
      </c>
      <c r="O32" s="133">
        <f ca="1">IFERROR('Sheet 1_Assumptions'!J34*(OFFSET('Sheet 2_Inputs &amp; Outputs'!N$134,$A32,0)+OFFSET('Sheet 2_Inputs &amp; Outputs'!N$156,$A32,0)+OFFSET('Sheet 2_Inputs &amp; Outputs'!N$178,$A32,0)),"Blank")</f>
        <v>0</v>
      </c>
      <c r="P32" s="133">
        <f ca="1">IFERROR('Sheet 1_Assumptions'!K34*(OFFSET('Sheet 2_Inputs &amp; Outputs'!O$134,$A32,0)+OFFSET('Sheet 2_Inputs &amp; Outputs'!O$156,$A32,0)+OFFSET('Sheet 2_Inputs &amp; Outputs'!O$178,$A32,0)),"Blank")</f>
        <v>0</v>
      </c>
      <c r="Q32" s="133">
        <f ca="1">IFERROR('Sheet 1_Assumptions'!L34*(OFFSET('Sheet 2_Inputs &amp; Outputs'!P$134,$A32,0)+OFFSET('Sheet 2_Inputs &amp; Outputs'!P$156,$A32,0)+OFFSET('Sheet 2_Inputs &amp; Outputs'!P$178,$A32,0)),"Blank")</f>
        <v>0</v>
      </c>
      <c r="R32" s="133">
        <f ca="1">IFERROR('Sheet 1_Assumptions'!M34*(OFFSET('Sheet 2_Inputs &amp; Outputs'!Q$134,$A32,0)+OFFSET('Sheet 2_Inputs &amp; Outputs'!Q$156,$A32,0)+OFFSET('Sheet 2_Inputs &amp; Outputs'!Q$178,$A32,0)),"Blank")</f>
        <v>0</v>
      </c>
      <c r="S32" s="133">
        <f ca="1">IFERROR('Sheet 1_Assumptions'!N34*(OFFSET('Sheet 2_Inputs &amp; Outputs'!R$134,$A32,0)+OFFSET('Sheet 2_Inputs &amp; Outputs'!R$156,$A32,0)+OFFSET('Sheet 2_Inputs &amp; Outputs'!R$178,$A32,0)),"Blank")</f>
        <v>0</v>
      </c>
      <c r="T32" s="133">
        <f ca="1">IFERROR('Sheet 1_Assumptions'!O34*(OFFSET('Sheet 2_Inputs &amp; Outputs'!S$134,$A32,0)+OFFSET('Sheet 2_Inputs &amp; Outputs'!S$156,$A32,0)+OFFSET('Sheet 2_Inputs &amp; Outputs'!S$178,$A32,0)),"Blank")</f>
        <v>0</v>
      </c>
      <c r="U32" s="133">
        <f ca="1">IFERROR('Sheet 1_Assumptions'!P34*(OFFSET('Sheet 2_Inputs &amp; Outputs'!T$134,$A32,0)+OFFSET('Sheet 2_Inputs &amp; Outputs'!T$156,$A32,0)+OFFSET('Sheet 2_Inputs &amp; Outputs'!T$178,$A32,0)),"Blank")</f>
        <v>0</v>
      </c>
      <c r="V32" s="133">
        <f ca="1">IFERROR('Sheet 1_Assumptions'!Q34*(OFFSET('Sheet 2_Inputs &amp; Outputs'!U$134,$A32,0)+OFFSET('Sheet 2_Inputs &amp; Outputs'!U$156,$A32,0)+OFFSET('Sheet 2_Inputs &amp; Outputs'!U$178,$A32,0)),"Blank")</f>
        <v>0</v>
      </c>
      <c r="W32" s="133">
        <f ca="1">IFERROR('Sheet 1_Assumptions'!R34*(OFFSET('Sheet 2_Inputs &amp; Outputs'!V$134,$A32,0)+OFFSET('Sheet 2_Inputs &amp; Outputs'!V$156,$A32,0)+OFFSET('Sheet 2_Inputs &amp; Outputs'!V$178,$A32,0)),"Blank")</f>
        <v>0</v>
      </c>
      <c r="X32" s="133">
        <f ca="1">IFERROR('Sheet 1_Assumptions'!S34*(OFFSET('Sheet 2_Inputs &amp; Outputs'!W$134,$A32,0)+OFFSET('Sheet 2_Inputs &amp; Outputs'!W$156,$A32,0)+OFFSET('Sheet 2_Inputs &amp; Outputs'!W$178,$A32,0)),"Blank")</f>
        <v>0</v>
      </c>
      <c r="Y32" s="133">
        <f ca="1">IFERROR('Sheet 1_Assumptions'!T34*(OFFSET('Sheet 2_Inputs &amp; Outputs'!X$134,$A32,0)+OFFSET('Sheet 2_Inputs &amp; Outputs'!X$156,$A32,0)+OFFSET('Sheet 2_Inputs &amp; Outputs'!X$178,$A32,0)),"Blank")</f>
        <v>0</v>
      </c>
      <c r="Z32" s="133">
        <f ca="1">IFERROR('Sheet 1_Assumptions'!U34*(OFFSET('Sheet 2_Inputs &amp; Outputs'!Y$134,$A32,0)+OFFSET('Sheet 2_Inputs &amp; Outputs'!Y$156,$A32,0)+OFFSET('Sheet 2_Inputs &amp; Outputs'!Y$178,$A32,0)),"Blank")</f>
        <v>0</v>
      </c>
      <c r="AA32" s="133">
        <f ca="1">IFERROR('Sheet 1_Assumptions'!V34*(OFFSET('Sheet 2_Inputs &amp; Outputs'!Z$134,$A32,0)+OFFSET('Sheet 2_Inputs &amp; Outputs'!Z$156,$A32,0)+OFFSET('Sheet 2_Inputs &amp; Outputs'!Z$178,$A32,0)),"Blank")</f>
        <v>0</v>
      </c>
      <c r="AB32" s="133">
        <f ca="1">IFERROR('Sheet 1_Assumptions'!W34*(OFFSET('Sheet 2_Inputs &amp; Outputs'!AA$134,$A32,0)+OFFSET('Sheet 2_Inputs &amp; Outputs'!AA$156,$A32,0)+OFFSET('Sheet 2_Inputs &amp; Outputs'!AA$178,$A32,0)),"Blank")</f>
        <v>0</v>
      </c>
      <c r="AC32" s="133">
        <f ca="1">IFERROR('Sheet 1_Assumptions'!X34*(OFFSET('Sheet 2_Inputs &amp; Outputs'!AB$134,$A32,0)+OFFSET('Sheet 2_Inputs &amp; Outputs'!AB$156,$A32,0)+OFFSET('Sheet 2_Inputs &amp; Outputs'!AB$178,$A32,0)),"Blank")</f>
        <v>0</v>
      </c>
      <c r="AD32" s="133">
        <f ca="1">IFERROR('Sheet 1_Assumptions'!Y34*(OFFSET('Sheet 2_Inputs &amp; Outputs'!AC$134,$A32,0)+OFFSET('Sheet 2_Inputs &amp; Outputs'!AC$156,$A32,0)+OFFSET('Sheet 2_Inputs &amp; Outputs'!AC$178,$A32,0)),"Blank")</f>
        <v>0</v>
      </c>
      <c r="AE32" s="133">
        <f ca="1">IFERROR('Sheet 1_Assumptions'!Z34*(OFFSET('Sheet 2_Inputs &amp; Outputs'!AD$134,$A32,0)+OFFSET('Sheet 2_Inputs &amp; Outputs'!AD$156,$A32,0)+OFFSET('Sheet 2_Inputs &amp; Outputs'!AD$178,$A32,0)),"Blank")</f>
        <v>0</v>
      </c>
      <c r="AF32" s="133">
        <f ca="1">IFERROR('Sheet 1_Assumptions'!AA34*(OFFSET('Sheet 2_Inputs &amp; Outputs'!AE$134,$A32,0)+OFFSET('Sheet 2_Inputs &amp; Outputs'!AE$156,$A32,0)+OFFSET('Sheet 2_Inputs &amp; Outputs'!AE$178,$A32,0)),"Blank")</f>
        <v>0</v>
      </c>
      <c r="AG32" s="133">
        <f ca="1">IFERROR('Sheet 1_Assumptions'!AB34*(OFFSET('Sheet 2_Inputs &amp; Outputs'!AF$134,$A32,0)+OFFSET('Sheet 2_Inputs &amp; Outputs'!AF$156,$A32,0)+OFFSET('Sheet 2_Inputs &amp; Outputs'!AF$178,$A32,0)),"Blank")</f>
        <v>0</v>
      </c>
      <c r="AH32" s="133">
        <f ca="1">IFERROR('Sheet 1_Assumptions'!AC34*(OFFSET('Sheet 2_Inputs &amp; Outputs'!AG$134,$A32,0)+OFFSET('Sheet 2_Inputs &amp; Outputs'!AG$156,$A32,0)+OFFSET('Sheet 2_Inputs &amp; Outputs'!AG$178,$A32,0)),"Blank")</f>
        <v>0</v>
      </c>
      <c r="AI32" s="133">
        <f ca="1">IFERROR('Sheet 1_Assumptions'!AD34*(OFFSET('Sheet 2_Inputs &amp; Outputs'!AH$134,$A32,0)+OFFSET('Sheet 2_Inputs &amp; Outputs'!AH$156,$A32,0)+OFFSET('Sheet 2_Inputs &amp; Outputs'!AH$178,$A32,0)),"Blank")</f>
        <v>0</v>
      </c>
      <c r="AJ32" s="133">
        <f ca="1">IFERROR('Sheet 1_Assumptions'!AE34*(OFFSET('Sheet 2_Inputs &amp; Outputs'!AI$134,$A32,0)+OFFSET('Sheet 2_Inputs &amp; Outputs'!AI$156,$A32,0)+OFFSET('Sheet 2_Inputs &amp; Outputs'!AI$178,$A32,0)),"Blank")</f>
        <v>0</v>
      </c>
      <c r="AK32" s="133">
        <f ca="1">IFERROR('Sheet 1_Assumptions'!AF34*(OFFSET('Sheet 2_Inputs &amp; Outputs'!AJ$134,$A32,0)+OFFSET('Sheet 2_Inputs &amp; Outputs'!AJ$156,$A32,0)+OFFSET('Sheet 2_Inputs &amp; Outputs'!AJ$178,$A32,0)),"Blank")</f>
        <v>0</v>
      </c>
      <c r="AL32" s="133">
        <f ca="1">IFERROR('Sheet 1_Assumptions'!AG34*(OFFSET('Sheet 2_Inputs &amp; Outputs'!AK$134,$A32,0)+OFFSET('Sheet 2_Inputs &amp; Outputs'!AK$156,$A32,0)+OFFSET('Sheet 2_Inputs &amp; Outputs'!AK$178,$A32,0)),"Blank")</f>
        <v>0</v>
      </c>
      <c r="AM32" s="133">
        <f ca="1">IFERROR('Sheet 1_Assumptions'!AH34*(OFFSET('Sheet 2_Inputs &amp; Outputs'!AL$134,$A32,0)+OFFSET('Sheet 2_Inputs &amp; Outputs'!AL$156,$A32,0)+OFFSET('Sheet 2_Inputs &amp; Outputs'!AL$178,$A32,0)),"Blank")</f>
        <v>0</v>
      </c>
      <c r="AN32" s="332"/>
      <c r="AO32" s="332"/>
      <c r="AP32" s="332"/>
      <c r="AQ32" s="332"/>
      <c r="AR32" s="332"/>
      <c r="AS32" s="332"/>
      <c r="AT32" s="332"/>
      <c r="AU32" s="332"/>
      <c r="AV32" s="332"/>
      <c r="AW32" s="332"/>
      <c r="AX32" s="332"/>
      <c r="AY32" s="332"/>
      <c r="AZ32" s="332"/>
      <c r="BA32" s="332"/>
      <c r="BB32" s="332"/>
      <c r="BC32" s="332"/>
      <c r="BD32" s="332"/>
      <c r="BE32" s="332"/>
      <c r="BF32" s="332"/>
      <c r="BG32" s="332"/>
      <c r="BH32" s="332"/>
      <c r="BI32" s="332"/>
      <c r="BJ32" s="332"/>
      <c r="BK32" s="332"/>
      <c r="BL32" s="332"/>
      <c r="BM32" s="332"/>
    </row>
    <row r="33" spans="1:65" x14ac:dyDescent="0.3">
      <c r="A33" s="138">
        <v>3</v>
      </c>
      <c r="B33" s="312">
        <f t="shared" si="4"/>
        <v>14.04</v>
      </c>
      <c r="C33" s="120" t="s">
        <v>73</v>
      </c>
      <c r="D33" s="99" t="str">
        <f>'Sheet 1_Assumptions'!C35</f>
        <v>Composted soil conditioner</v>
      </c>
      <c r="E33" s="77" t="s">
        <v>131</v>
      </c>
      <c r="F33" s="86">
        <f>'Sheet 1_Assumptions'!D35</f>
        <v>0</v>
      </c>
      <c r="G33" s="244" t="s">
        <v>100</v>
      </c>
      <c r="H33" s="333">
        <f t="shared" ca="1" si="3"/>
        <v>0</v>
      </c>
      <c r="I33" s="133">
        <f ca="1">IFERROR('Sheet 1_Assumptions'!D35*(OFFSET('Sheet 2_Inputs &amp; Outputs'!H$134,$A33,0)+OFFSET('Sheet 2_Inputs &amp; Outputs'!H$156,$A33,0)+OFFSET('Sheet 2_Inputs &amp; Outputs'!H$178,$A33,0)),"Blank")</f>
        <v>0</v>
      </c>
      <c r="J33" s="133">
        <f ca="1">IFERROR('Sheet 1_Assumptions'!E35*(OFFSET('Sheet 2_Inputs &amp; Outputs'!I$134,$A33,0)+OFFSET('Sheet 2_Inputs &amp; Outputs'!I$156,$A33,0)+OFFSET('Sheet 2_Inputs &amp; Outputs'!I$178,$A33,0)),"Blank")</f>
        <v>0</v>
      </c>
      <c r="K33" s="133">
        <f ca="1">IFERROR('Sheet 1_Assumptions'!F35*(OFFSET('Sheet 2_Inputs &amp; Outputs'!J$134,$A33,0)+OFFSET('Sheet 2_Inputs &amp; Outputs'!J$156,$A33,0)+OFFSET('Sheet 2_Inputs &amp; Outputs'!J$178,$A33,0)),"Blank")</f>
        <v>0</v>
      </c>
      <c r="L33" s="133">
        <f ca="1">IFERROR('Sheet 1_Assumptions'!G35*(OFFSET('Sheet 2_Inputs &amp; Outputs'!K$134,$A33,0)+OFFSET('Sheet 2_Inputs &amp; Outputs'!K$156,$A33,0)+OFFSET('Sheet 2_Inputs &amp; Outputs'!K$178,$A33,0)),"Blank")</f>
        <v>0</v>
      </c>
      <c r="M33" s="133">
        <f ca="1">IFERROR('Sheet 1_Assumptions'!H35*(OFFSET('Sheet 2_Inputs &amp; Outputs'!L$134,$A33,0)+OFFSET('Sheet 2_Inputs &amp; Outputs'!L$156,$A33,0)+OFFSET('Sheet 2_Inputs &amp; Outputs'!L$178,$A33,0)),"Blank")</f>
        <v>0</v>
      </c>
      <c r="N33" s="133">
        <f ca="1">IFERROR('Sheet 1_Assumptions'!I35*(OFFSET('Sheet 2_Inputs &amp; Outputs'!M$134,$A33,0)+OFFSET('Sheet 2_Inputs &amp; Outputs'!M$156,$A33,0)+OFFSET('Sheet 2_Inputs &amp; Outputs'!M$178,$A33,0)),"Blank")</f>
        <v>0</v>
      </c>
      <c r="O33" s="133">
        <f ca="1">IFERROR('Sheet 1_Assumptions'!J35*(OFFSET('Sheet 2_Inputs &amp; Outputs'!N$134,$A33,0)+OFFSET('Sheet 2_Inputs &amp; Outputs'!N$156,$A33,0)+OFFSET('Sheet 2_Inputs &amp; Outputs'!N$178,$A33,0)),"Blank")</f>
        <v>0</v>
      </c>
      <c r="P33" s="133">
        <f ca="1">IFERROR('Sheet 1_Assumptions'!K35*(OFFSET('Sheet 2_Inputs &amp; Outputs'!O$134,$A33,0)+OFFSET('Sheet 2_Inputs &amp; Outputs'!O$156,$A33,0)+OFFSET('Sheet 2_Inputs &amp; Outputs'!O$178,$A33,0)),"Blank")</f>
        <v>0</v>
      </c>
      <c r="Q33" s="133">
        <f ca="1">IFERROR('Sheet 1_Assumptions'!L35*(OFFSET('Sheet 2_Inputs &amp; Outputs'!P$134,$A33,0)+OFFSET('Sheet 2_Inputs &amp; Outputs'!P$156,$A33,0)+OFFSET('Sheet 2_Inputs &amp; Outputs'!P$178,$A33,0)),"Blank")</f>
        <v>0</v>
      </c>
      <c r="R33" s="133">
        <f ca="1">IFERROR('Sheet 1_Assumptions'!M35*(OFFSET('Sheet 2_Inputs &amp; Outputs'!Q$134,$A33,0)+OFFSET('Sheet 2_Inputs &amp; Outputs'!Q$156,$A33,0)+OFFSET('Sheet 2_Inputs &amp; Outputs'!Q$178,$A33,0)),"Blank")</f>
        <v>0</v>
      </c>
      <c r="S33" s="133">
        <f ca="1">IFERROR('Sheet 1_Assumptions'!N35*(OFFSET('Sheet 2_Inputs &amp; Outputs'!R$134,$A33,0)+OFFSET('Sheet 2_Inputs &amp; Outputs'!R$156,$A33,0)+OFFSET('Sheet 2_Inputs &amp; Outputs'!R$178,$A33,0)),"Blank")</f>
        <v>0</v>
      </c>
      <c r="T33" s="133">
        <f ca="1">IFERROR('Sheet 1_Assumptions'!O35*(OFFSET('Sheet 2_Inputs &amp; Outputs'!S$134,$A33,0)+OFFSET('Sheet 2_Inputs &amp; Outputs'!S$156,$A33,0)+OFFSET('Sheet 2_Inputs &amp; Outputs'!S$178,$A33,0)),"Blank")</f>
        <v>0</v>
      </c>
      <c r="U33" s="133">
        <f ca="1">IFERROR('Sheet 1_Assumptions'!P35*(OFFSET('Sheet 2_Inputs &amp; Outputs'!T$134,$A33,0)+OFFSET('Sheet 2_Inputs &amp; Outputs'!T$156,$A33,0)+OFFSET('Sheet 2_Inputs &amp; Outputs'!T$178,$A33,0)),"Blank")</f>
        <v>0</v>
      </c>
      <c r="V33" s="133">
        <f ca="1">IFERROR('Sheet 1_Assumptions'!Q35*(OFFSET('Sheet 2_Inputs &amp; Outputs'!U$134,$A33,0)+OFFSET('Sheet 2_Inputs &amp; Outputs'!U$156,$A33,0)+OFFSET('Sheet 2_Inputs &amp; Outputs'!U$178,$A33,0)),"Blank")</f>
        <v>0</v>
      </c>
      <c r="W33" s="133">
        <f ca="1">IFERROR('Sheet 1_Assumptions'!R35*(OFFSET('Sheet 2_Inputs &amp; Outputs'!V$134,$A33,0)+OFFSET('Sheet 2_Inputs &amp; Outputs'!V$156,$A33,0)+OFFSET('Sheet 2_Inputs &amp; Outputs'!V$178,$A33,0)),"Blank")</f>
        <v>0</v>
      </c>
      <c r="X33" s="133">
        <f ca="1">IFERROR('Sheet 1_Assumptions'!S35*(OFFSET('Sheet 2_Inputs &amp; Outputs'!W$134,$A33,0)+OFFSET('Sheet 2_Inputs &amp; Outputs'!W$156,$A33,0)+OFFSET('Sheet 2_Inputs &amp; Outputs'!W$178,$A33,0)),"Blank")</f>
        <v>0</v>
      </c>
      <c r="Y33" s="133">
        <f ca="1">IFERROR('Sheet 1_Assumptions'!T35*(OFFSET('Sheet 2_Inputs &amp; Outputs'!X$134,$A33,0)+OFFSET('Sheet 2_Inputs &amp; Outputs'!X$156,$A33,0)+OFFSET('Sheet 2_Inputs &amp; Outputs'!X$178,$A33,0)),"Blank")</f>
        <v>0</v>
      </c>
      <c r="Z33" s="133">
        <f ca="1">IFERROR('Sheet 1_Assumptions'!U35*(OFFSET('Sheet 2_Inputs &amp; Outputs'!Y$134,$A33,0)+OFFSET('Sheet 2_Inputs &amp; Outputs'!Y$156,$A33,0)+OFFSET('Sheet 2_Inputs &amp; Outputs'!Y$178,$A33,0)),"Blank")</f>
        <v>0</v>
      </c>
      <c r="AA33" s="133">
        <f ca="1">IFERROR('Sheet 1_Assumptions'!V35*(OFFSET('Sheet 2_Inputs &amp; Outputs'!Z$134,$A33,0)+OFFSET('Sheet 2_Inputs &amp; Outputs'!Z$156,$A33,0)+OFFSET('Sheet 2_Inputs &amp; Outputs'!Z$178,$A33,0)),"Blank")</f>
        <v>0</v>
      </c>
      <c r="AB33" s="133">
        <f ca="1">IFERROR('Sheet 1_Assumptions'!W35*(OFFSET('Sheet 2_Inputs &amp; Outputs'!AA$134,$A33,0)+OFFSET('Sheet 2_Inputs &amp; Outputs'!AA$156,$A33,0)+OFFSET('Sheet 2_Inputs &amp; Outputs'!AA$178,$A33,0)),"Blank")</f>
        <v>0</v>
      </c>
      <c r="AC33" s="133">
        <f ca="1">IFERROR('Sheet 1_Assumptions'!X35*(OFFSET('Sheet 2_Inputs &amp; Outputs'!AB$134,$A33,0)+OFFSET('Sheet 2_Inputs &amp; Outputs'!AB$156,$A33,0)+OFFSET('Sheet 2_Inputs &amp; Outputs'!AB$178,$A33,0)),"Blank")</f>
        <v>0</v>
      </c>
      <c r="AD33" s="133">
        <f ca="1">IFERROR('Sheet 1_Assumptions'!Y35*(OFFSET('Sheet 2_Inputs &amp; Outputs'!AC$134,$A33,0)+OFFSET('Sheet 2_Inputs &amp; Outputs'!AC$156,$A33,0)+OFFSET('Sheet 2_Inputs &amp; Outputs'!AC$178,$A33,0)),"Blank")</f>
        <v>0</v>
      </c>
      <c r="AE33" s="133">
        <f ca="1">IFERROR('Sheet 1_Assumptions'!Z35*(OFFSET('Sheet 2_Inputs &amp; Outputs'!AD$134,$A33,0)+OFFSET('Sheet 2_Inputs &amp; Outputs'!AD$156,$A33,0)+OFFSET('Sheet 2_Inputs &amp; Outputs'!AD$178,$A33,0)),"Blank")</f>
        <v>0</v>
      </c>
      <c r="AF33" s="133">
        <f ca="1">IFERROR('Sheet 1_Assumptions'!AA35*(OFFSET('Sheet 2_Inputs &amp; Outputs'!AE$134,$A33,0)+OFFSET('Sheet 2_Inputs &amp; Outputs'!AE$156,$A33,0)+OFFSET('Sheet 2_Inputs &amp; Outputs'!AE$178,$A33,0)),"Blank")</f>
        <v>0</v>
      </c>
      <c r="AG33" s="133">
        <f ca="1">IFERROR('Sheet 1_Assumptions'!AB35*(OFFSET('Sheet 2_Inputs &amp; Outputs'!AF$134,$A33,0)+OFFSET('Sheet 2_Inputs &amp; Outputs'!AF$156,$A33,0)+OFFSET('Sheet 2_Inputs &amp; Outputs'!AF$178,$A33,0)),"Blank")</f>
        <v>0</v>
      </c>
      <c r="AH33" s="133">
        <f ca="1">IFERROR('Sheet 1_Assumptions'!AC35*(OFFSET('Sheet 2_Inputs &amp; Outputs'!AG$134,$A33,0)+OFFSET('Sheet 2_Inputs &amp; Outputs'!AG$156,$A33,0)+OFFSET('Sheet 2_Inputs &amp; Outputs'!AG$178,$A33,0)),"Blank")</f>
        <v>0</v>
      </c>
      <c r="AI33" s="133">
        <f ca="1">IFERROR('Sheet 1_Assumptions'!AD35*(OFFSET('Sheet 2_Inputs &amp; Outputs'!AH$134,$A33,0)+OFFSET('Sheet 2_Inputs &amp; Outputs'!AH$156,$A33,0)+OFFSET('Sheet 2_Inputs &amp; Outputs'!AH$178,$A33,0)),"Blank")</f>
        <v>0</v>
      </c>
      <c r="AJ33" s="133">
        <f ca="1">IFERROR('Sheet 1_Assumptions'!AE35*(OFFSET('Sheet 2_Inputs &amp; Outputs'!AI$134,$A33,0)+OFFSET('Sheet 2_Inputs &amp; Outputs'!AI$156,$A33,0)+OFFSET('Sheet 2_Inputs &amp; Outputs'!AI$178,$A33,0)),"Blank")</f>
        <v>0</v>
      </c>
      <c r="AK33" s="133">
        <f ca="1">IFERROR('Sheet 1_Assumptions'!AF35*(OFFSET('Sheet 2_Inputs &amp; Outputs'!AJ$134,$A33,0)+OFFSET('Sheet 2_Inputs &amp; Outputs'!AJ$156,$A33,0)+OFFSET('Sheet 2_Inputs &amp; Outputs'!AJ$178,$A33,0)),"Blank")</f>
        <v>0</v>
      </c>
      <c r="AL33" s="133">
        <f ca="1">IFERROR('Sheet 1_Assumptions'!AG35*(OFFSET('Sheet 2_Inputs &amp; Outputs'!AK$134,$A33,0)+OFFSET('Sheet 2_Inputs &amp; Outputs'!AK$156,$A33,0)+OFFSET('Sheet 2_Inputs &amp; Outputs'!AK$178,$A33,0)),"Blank")</f>
        <v>0</v>
      </c>
      <c r="AM33" s="133">
        <f ca="1">IFERROR('Sheet 1_Assumptions'!AH35*(OFFSET('Sheet 2_Inputs &amp; Outputs'!AL$134,$A33,0)+OFFSET('Sheet 2_Inputs &amp; Outputs'!AL$156,$A33,0)+OFFSET('Sheet 2_Inputs &amp; Outputs'!AL$178,$A33,0)),"Blank")</f>
        <v>0</v>
      </c>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332"/>
      <c r="BJ33" s="332"/>
      <c r="BK33" s="332"/>
      <c r="BL33" s="332"/>
      <c r="BM33" s="332"/>
    </row>
    <row r="34" spans="1:65" x14ac:dyDescent="0.3">
      <c r="A34" s="138">
        <v>4</v>
      </c>
      <c r="B34" s="312">
        <f t="shared" si="4"/>
        <v>14.049999999999999</v>
      </c>
      <c r="C34" s="120" t="s">
        <v>74</v>
      </c>
      <c r="D34" s="99" t="str">
        <f>'Sheet 1_Assumptions'!C36</f>
        <v>Mine rehabilitation topsoil</v>
      </c>
      <c r="E34" s="77" t="s">
        <v>131</v>
      </c>
      <c r="F34" s="86">
        <f>'Sheet 1_Assumptions'!D36</f>
        <v>0</v>
      </c>
      <c r="G34" s="244" t="s">
        <v>100</v>
      </c>
      <c r="H34" s="333">
        <f t="shared" ca="1" si="3"/>
        <v>0</v>
      </c>
      <c r="I34" s="133">
        <f ca="1">IFERROR('Sheet 1_Assumptions'!D36*(OFFSET('Sheet 2_Inputs &amp; Outputs'!H$134,$A34,0)+OFFSET('Sheet 2_Inputs &amp; Outputs'!H$156,$A34,0)+OFFSET('Sheet 2_Inputs &amp; Outputs'!H$178,$A34,0)),"Blank")</f>
        <v>0</v>
      </c>
      <c r="J34" s="133">
        <f ca="1">IFERROR('Sheet 1_Assumptions'!E36*(OFFSET('Sheet 2_Inputs &amp; Outputs'!I$134,$A34,0)+OFFSET('Sheet 2_Inputs &amp; Outputs'!I$156,$A34,0)+OFFSET('Sheet 2_Inputs &amp; Outputs'!I$178,$A34,0)),"Blank")</f>
        <v>0</v>
      </c>
      <c r="K34" s="133">
        <f ca="1">IFERROR('Sheet 1_Assumptions'!F36*(OFFSET('Sheet 2_Inputs &amp; Outputs'!J$134,$A34,0)+OFFSET('Sheet 2_Inputs &amp; Outputs'!J$156,$A34,0)+OFFSET('Sheet 2_Inputs &amp; Outputs'!J$178,$A34,0)),"Blank")</f>
        <v>0</v>
      </c>
      <c r="L34" s="133">
        <f ca="1">IFERROR('Sheet 1_Assumptions'!G36*(OFFSET('Sheet 2_Inputs &amp; Outputs'!K$134,$A34,0)+OFFSET('Sheet 2_Inputs &amp; Outputs'!K$156,$A34,0)+OFFSET('Sheet 2_Inputs &amp; Outputs'!K$178,$A34,0)),"Blank")</f>
        <v>0</v>
      </c>
      <c r="M34" s="133">
        <f ca="1">IFERROR('Sheet 1_Assumptions'!H36*(OFFSET('Sheet 2_Inputs &amp; Outputs'!L$134,$A34,0)+OFFSET('Sheet 2_Inputs &amp; Outputs'!L$156,$A34,0)+OFFSET('Sheet 2_Inputs &amp; Outputs'!L$178,$A34,0)),"Blank")</f>
        <v>0</v>
      </c>
      <c r="N34" s="133">
        <f ca="1">IFERROR('Sheet 1_Assumptions'!I36*(OFFSET('Sheet 2_Inputs &amp; Outputs'!M$134,$A34,0)+OFFSET('Sheet 2_Inputs &amp; Outputs'!M$156,$A34,0)+OFFSET('Sheet 2_Inputs &amp; Outputs'!M$178,$A34,0)),"Blank")</f>
        <v>0</v>
      </c>
      <c r="O34" s="133">
        <f ca="1">IFERROR('Sheet 1_Assumptions'!J36*(OFFSET('Sheet 2_Inputs &amp; Outputs'!N$134,$A34,0)+OFFSET('Sheet 2_Inputs &amp; Outputs'!N$156,$A34,0)+OFFSET('Sheet 2_Inputs &amp; Outputs'!N$178,$A34,0)),"Blank")</f>
        <v>0</v>
      </c>
      <c r="P34" s="133">
        <f ca="1">IFERROR('Sheet 1_Assumptions'!K36*(OFFSET('Sheet 2_Inputs &amp; Outputs'!O$134,$A34,0)+OFFSET('Sheet 2_Inputs &amp; Outputs'!O$156,$A34,0)+OFFSET('Sheet 2_Inputs &amp; Outputs'!O$178,$A34,0)),"Blank")</f>
        <v>0</v>
      </c>
      <c r="Q34" s="133">
        <f ca="1">IFERROR('Sheet 1_Assumptions'!L36*(OFFSET('Sheet 2_Inputs &amp; Outputs'!P$134,$A34,0)+OFFSET('Sheet 2_Inputs &amp; Outputs'!P$156,$A34,0)+OFFSET('Sheet 2_Inputs &amp; Outputs'!P$178,$A34,0)),"Blank")</f>
        <v>0</v>
      </c>
      <c r="R34" s="133">
        <f ca="1">IFERROR('Sheet 1_Assumptions'!M36*(OFFSET('Sheet 2_Inputs &amp; Outputs'!Q$134,$A34,0)+OFFSET('Sheet 2_Inputs &amp; Outputs'!Q$156,$A34,0)+OFFSET('Sheet 2_Inputs &amp; Outputs'!Q$178,$A34,0)),"Blank")</f>
        <v>0</v>
      </c>
      <c r="S34" s="133">
        <f ca="1">IFERROR('Sheet 1_Assumptions'!N36*(OFFSET('Sheet 2_Inputs &amp; Outputs'!R$134,$A34,0)+OFFSET('Sheet 2_Inputs &amp; Outputs'!R$156,$A34,0)+OFFSET('Sheet 2_Inputs &amp; Outputs'!R$178,$A34,0)),"Blank")</f>
        <v>0</v>
      </c>
      <c r="T34" s="133">
        <f ca="1">IFERROR('Sheet 1_Assumptions'!O36*(OFFSET('Sheet 2_Inputs &amp; Outputs'!S$134,$A34,0)+OFFSET('Sheet 2_Inputs &amp; Outputs'!S$156,$A34,0)+OFFSET('Sheet 2_Inputs &amp; Outputs'!S$178,$A34,0)),"Blank")</f>
        <v>0</v>
      </c>
      <c r="U34" s="133">
        <f ca="1">IFERROR('Sheet 1_Assumptions'!P36*(OFFSET('Sheet 2_Inputs &amp; Outputs'!T$134,$A34,0)+OFFSET('Sheet 2_Inputs &amp; Outputs'!T$156,$A34,0)+OFFSET('Sheet 2_Inputs &amp; Outputs'!T$178,$A34,0)),"Blank")</f>
        <v>0</v>
      </c>
      <c r="V34" s="133">
        <f ca="1">IFERROR('Sheet 1_Assumptions'!Q36*(OFFSET('Sheet 2_Inputs &amp; Outputs'!U$134,$A34,0)+OFFSET('Sheet 2_Inputs &amp; Outputs'!U$156,$A34,0)+OFFSET('Sheet 2_Inputs &amp; Outputs'!U$178,$A34,0)),"Blank")</f>
        <v>0</v>
      </c>
      <c r="W34" s="133">
        <f ca="1">IFERROR('Sheet 1_Assumptions'!R36*(OFFSET('Sheet 2_Inputs &amp; Outputs'!V$134,$A34,0)+OFFSET('Sheet 2_Inputs &amp; Outputs'!V$156,$A34,0)+OFFSET('Sheet 2_Inputs &amp; Outputs'!V$178,$A34,0)),"Blank")</f>
        <v>0</v>
      </c>
      <c r="X34" s="133">
        <f ca="1">IFERROR('Sheet 1_Assumptions'!S36*(OFFSET('Sheet 2_Inputs &amp; Outputs'!W$134,$A34,0)+OFFSET('Sheet 2_Inputs &amp; Outputs'!W$156,$A34,0)+OFFSET('Sheet 2_Inputs &amp; Outputs'!W$178,$A34,0)),"Blank")</f>
        <v>0</v>
      </c>
      <c r="Y34" s="133">
        <f ca="1">IFERROR('Sheet 1_Assumptions'!T36*(OFFSET('Sheet 2_Inputs &amp; Outputs'!X$134,$A34,0)+OFFSET('Sheet 2_Inputs &amp; Outputs'!X$156,$A34,0)+OFFSET('Sheet 2_Inputs &amp; Outputs'!X$178,$A34,0)),"Blank")</f>
        <v>0</v>
      </c>
      <c r="Z34" s="133">
        <f ca="1">IFERROR('Sheet 1_Assumptions'!U36*(OFFSET('Sheet 2_Inputs &amp; Outputs'!Y$134,$A34,0)+OFFSET('Sheet 2_Inputs &amp; Outputs'!Y$156,$A34,0)+OFFSET('Sheet 2_Inputs &amp; Outputs'!Y$178,$A34,0)),"Blank")</f>
        <v>0</v>
      </c>
      <c r="AA34" s="133">
        <f ca="1">IFERROR('Sheet 1_Assumptions'!V36*(OFFSET('Sheet 2_Inputs &amp; Outputs'!Z$134,$A34,0)+OFFSET('Sheet 2_Inputs &amp; Outputs'!Z$156,$A34,0)+OFFSET('Sheet 2_Inputs &amp; Outputs'!Z$178,$A34,0)),"Blank")</f>
        <v>0</v>
      </c>
      <c r="AB34" s="133">
        <f ca="1">IFERROR('Sheet 1_Assumptions'!W36*(OFFSET('Sheet 2_Inputs &amp; Outputs'!AA$134,$A34,0)+OFFSET('Sheet 2_Inputs &amp; Outputs'!AA$156,$A34,0)+OFFSET('Sheet 2_Inputs &amp; Outputs'!AA$178,$A34,0)),"Blank")</f>
        <v>0</v>
      </c>
      <c r="AC34" s="133">
        <f ca="1">IFERROR('Sheet 1_Assumptions'!X36*(OFFSET('Sheet 2_Inputs &amp; Outputs'!AB$134,$A34,0)+OFFSET('Sheet 2_Inputs &amp; Outputs'!AB$156,$A34,0)+OFFSET('Sheet 2_Inputs &amp; Outputs'!AB$178,$A34,0)),"Blank")</f>
        <v>0</v>
      </c>
      <c r="AD34" s="133">
        <f ca="1">IFERROR('Sheet 1_Assumptions'!Y36*(OFFSET('Sheet 2_Inputs &amp; Outputs'!AC$134,$A34,0)+OFFSET('Sheet 2_Inputs &amp; Outputs'!AC$156,$A34,0)+OFFSET('Sheet 2_Inputs &amp; Outputs'!AC$178,$A34,0)),"Blank")</f>
        <v>0</v>
      </c>
      <c r="AE34" s="133">
        <f ca="1">IFERROR('Sheet 1_Assumptions'!Z36*(OFFSET('Sheet 2_Inputs &amp; Outputs'!AD$134,$A34,0)+OFFSET('Sheet 2_Inputs &amp; Outputs'!AD$156,$A34,0)+OFFSET('Sheet 2_Inputs &amp; Outputs'!AD$178,$A34,0)),"Blank")</f>
        <v>0</v>
      </c>
      <c r="AF34" s="133">
        <f ca="1">IFERROR('Sheet 1_Assumptions'!AA36*(OFFSET('Sheet 2_Inputs &amp; Outputs'!AE$134,$A34,0)+OFFSET('Sheet 2_Inputs &amp; Outputs'!AE$156,$A34,0)+OFFSET('Sheet 2_Inputs &amp; Outputs'!AE$178,$A34,0)),"Blank")</f>
        <v>0</v>
      </c>
      <c r="AG34" s="133">
        <f ca="1">IFERROR('Sheet 1_Assumptions'!AB36*(OFFSET('Sheet 2_Inputs &amp; Outputs'!AF$134,$A34,0)+OFFSET('Sheet 2_Inputs &amp; Outputs'!AF$156,$A34,0)+OFFSET('Sheet 2_Inputs &amp; Outputs'!AF$178,$A34,0)),"Blank")</f>
        <v>0</v>
      </c>
      <c r="AH34" s="133">
        <f ca="1">IFERROR('Sheet 1_Assumptions'!AC36*(OFFSET('Sheet 2_Inputs &amp; Outputs'!AG$134,$A34,0)+OFFSET('Sheet 2_Inputs &amp; Outputs'!AG$156,$A34,0)+OFFSET('Sheet 2_Inputs &amp; Outputs'!AG$178,$A34,0)),"Blank")</f>
        <v>0</v>
      </c>
      <c r="AI34" s="133">
        <f ca="1">IFERROR('Sheet 1_Assumptions'!AD36*(OFFSET('Sheet 2_Inputs &amp; Outputs'!AH$134,$A34,0)+OFFSET('Sheet 2_Inputs &amp; Outputs'!AH$156,$A34,0)+OFFSET('Sheet 2_Inputs &amp; Outputs'!AH$178,$A34,0)),"Blank")</f>
        <v>0</v>
      </c>
      <c r="AJ34" s="133">
        <f ca="1">IFERROR('Sheet 1_Assumptions'!AE36*(OFFSET('Sheet 2_Inputs &amp; Outputs'!AI$134,$A34,0)+OFFSET('Sheet 2_Inputs &amp; Outputs'!AI$156,$A34,0)+OFFSET('Sheet 2_Inputs &amp; Outputs'!AI$178,$A34,0)),"Blank")</f>
        <v>0</v>
      </c>
      <c r="AK34" s="133">
        <f ca="1">IFERROR('Sheet 1_Assumptions'!AF36*(OFFSET('Sheet 2_Inputs &amp; Outputs'!AJ$134,$A34,0)+OFFSET('Sheet 2_Inputs &amp; Outputs'!AJ$156,$A34,0)+OFFSET('Sheet 2_Inputs &amp; Outputs'!AJ$178,$A34,0)),"Blank")</f>
        <v>0</v>
      </c>
      <c r="AL34" s="133">
        <f ca="1">IFERROR('Sheet 1_Assumptions'!AG36*(OFFSET('Sheet 2_Inputs &amp; Outputs'!AK$134,$A34,0)+OFFSET('Sheet 2_Inputs &amp; Outputs'!AK$156,$A34,0)+OFFSET('Sheet 2_Inputs &amp; Outputs'!AK$178,$A34,0)),"Blank")</f>
        <v>0</v>
      </c>
      <c r="AM34" s="133">
        <f ca="1">IFERROR('Sheet 1_Assumptions'!AH36*(OFFSET('Sheet 2_Inputs &amp; Outputs'!AL$134,$A34,0)+OFFSET('Sheet 2_Inputs &amp; Outputs'!AL$156,$A34,0)+OFFSET('Sheet 2_Inputs &amp; Outputs'!AL$178,$A34,0)),"Blank")</f>
        <v>0</v>
      </c>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2"/>
      <c r="BM34" s="332"/>
    </row>
    <row r="35" spans="1:65" x14ac:dyDescent="0.3">
      <c r="A35" s="138">
        <v>5</v>
      </c>
      <c r="B35" s="312">
        <f t="shared" si="4"/>
        <v>14.059999999999999</v>
      </c>
      <c r="C35" s="120" t="s">
        <v>75</v>
      </c>
      <c r="D35" s="99" t="str">
        <f>'Sheet 1_Assumptions'!C37</f>
        <v>Methane</v>
      </c>
      <c r="E35" s="77" t="s">
        <v>131</v>
      </c>
      <c r="F35" s="86">
        <f>'Sheet 1_Assumptions'!D37</f>
        <v>0</v>
      </c>
      <c r="G35" s="244" t="s">
        <v>100</v>
      </c>
      <c r="H35" s="333">
        <f t="shared" ca="1" si="3"/>
        <v>0</v>
      </c>
      <c r="I35" s="133">
        <f ca="1">IFERROR('Sheet 1_Assumptions'!D37*(OFFSET('Sheet 2_Inputs &amp; Outputs'!H$134,$A35,0)+OFFSET('Sheet 2_Inputs &amp; Outputs'!H$156,$A35,0)+OFFSET('Sheet 2_Inputs &amp; Outputs'!H$178,$A35,0)),"Blank")</f>
        <v>0</v>
      </c>
      <c r="J35" s="133">
        <f ca="1">IFERROR('Sheet 1_Assumptions'!E37*(OFFSET('Sheet 2_Inputs &amp; Outputs'!I$134,$A35,0)+OFFSET('Sheet 2_Inputs &amp; Outputs'!I$156,$A35,0)+OFFSET('Sheet 2_Inputs &amp; Outputs'!I$178,$A35,0)),"Blank")</f>
        <v>0</v>
      </c>
      <c r="K35" s="133">
        <f ca="1">IFERROR('Sheet 1_Assumptions'!F37*(OFFSET('Sheet 2_Inputs &amp; Outputs'!J$134,$A35,0)+OFFSET('Sheet 2_Inputs &amp; Outputs'!J$156,$A35,0)+OFFSET('Sheet 2_Inputs &amp; Outputs'!J$178,$A35,0)),"Blank")</f>
        <v>0</v>
      </c>
      <c r="L35" s="133">
        <f ca="1">IFERROR('Sheet 1_Assumptions'!G37*(OFFSET('Sheet 2_Inputs &amp; Outputs'!K$134,$A35,0)+OFFSET('Sheet 2_Inputs &amp; Outputs'!K$156,$A35,0)+OFFSET('Sheet 2_Inputs &amp; Outputs'!K$178,$A35,0)),"Blank")</f>
        <v>0</v>
      </c>
      <c r="M35" s="133">
        <f ca="1">IFERROR('Sheet 1_Assumptions'!H37*(OFFSET('Sheet 2_Inputs &amp; Outputs'!L$134,$A35,0)+OFFSET('Sheet 2_Inputs &amp; Outputs'!L$156,$A35,0)+OFFSET('Sheet 2_Inputs &amp; Outputs'!L$178,$A35,0)),"Blank")</f>
        <v>0</v>
      </c>
      <c r="N35" s="133">
        <f ca="1">IFERROR('Sheet 1_Assumptions'!I37*(OFFSET('Sheet 2_Inputs &amp; Outputs'!M$134,$A35,0)+OFFSET('Sheet 2_Inputs &amp; Outputs'!M$156,$A35,0)+OFFSET('Sheet 2_Inputs &amp; Outputs'!M$178,$A35,0)),"Blank")</f>
        <v>0</v>
      </c>
      <c r="O35" s="133">
        <f ca="1">IFERROR('Sheet 1_Assumptions'!J37*(OFFSET('Sheet 2_Inputs &amp; Outputs'!N$134,$A35,0)+OFFSET('Sheet 2_Inputs &amp; Outputs'!N$156,$A35,0)+OFFSET('Sheet 2_Inputs &amp; Outputs'!N$178,$A35,0)),"Blank")</f>
        <v>0</v>
      </c>
      <c r="P35" s="133">
        <f ca="1">IFERROR('Sheet 1_Assumptions'!K37*(OFFSET('Sheet 2_Inputs &amp; Outputs'!O$134,$A35,0)+OFFSET('Sheet 2_Inputs &amp; Outputs'!O$156,$A35,0)+OFFSET('Sheet 2_Inputs &amp; Outputs'!O$178,$A35,0)),"Blank")</f>
        <v>0</v>
      </c>
      <c r="Q35" s="133">
        <f ca="1">IFERROR('Sheet 1_Assumptions'!L37*(OFFSET('Sheet 2_Inputs &amp; Outputs'!P$134,$A35,0)+OFFSET('Sheet 2_Inputs &amp; Outputs'!P$156,$A35,0)+OFFSET('Sheet 2_Inputs &amp; Outputs'!P$178,$A35,0)),"Blank")</f>
        <v>0</v>
      </c>
      <c r="R35" s="133">
        <f ca="1">IFERROR('Sheet 1_Assumptions'!M37*(OFFSET('Sheet 2_Inputs &amp; Outputs'!Q$134,$A35,0)+OFFSET('Sheet 2_Inputs &amp; Outputs'!Q$156,$A35,0)+OFFSET('Sheet 2_Inputs &amp; Outputs'!Q$178,$A35,0)),"Blank")</f>
        <v>0</v>
      </c>
      <c r="S35" s="133">
        <f ca="1">IFERROR('Sheet 1_Assumptions'!N37*(OFFSET('Sheet 2_Inputs &amp; Outputs'!R$134,$A35,0)+OFFSET('Sheet 2_Inputs &amp; Outputs'!R$156,$A35,0)+OFFSET('Sheet 2_Inputs &amp; Outputs'!R$178,$A35,0)),"Blank")</f>
        <v>0</v>
      </c>
      <c r="T35" s="133">
        <f ca="1">IFERROR('Sheet 1_Assumptions'!O37*(OFFSET('Sheet 2_Inputs &amp; Outputs'!S$134,$A35,0)+OFFSET('Sheet 2_Inputs &amp; Outputs'!S$156,$A35,0)+OFFSET('Sheet 2_Inputs &amp; Outputs'!S$178,$A35,0)),"Blank")</f>
        <v>0</v>
      </c>
      <c r="U35" s="133">
        <f ca="1">IFERROR('Sheet 1_Assumptions'!P37*(OFFSET('Sheet 2_Inputs &amp; Outputs'!T$134,$A35,0)+OFFSET('Sheet 2_Inputs &amp; Outputs'!T$156,$A35,0)+OFFSET('Sheet 2_Inputs &amp; Outputs'!T$178,$A35,0)),"Blank")</f>
        <v>0</v>
      </c>
      <c r="V35" s="133">
        <f ca="1">IFERROR('Sheet 1_Assumptions'!Q37*(OFFSET('Sheet 2_Inputs &amp; Outputs'!U$134,$A35,0)+OFFSET('Sheet 2_Inputs &amp; Outputs'!U$156,$A35,0)+OFFSET('Sheet 2_Inputs &amp; Outputs'!U$178,$A35,0)),"Blank")</f>
        <v>0</v>
      </c>
      <c r="W35" s="133">
        <f ca="1">IFERROR('Sheet 1_Assumptions'!R37*(OFFSET('Sheet 2_Inputs &amp; Outputs'!V$134,$A35,0)+OFFSET('Sheet 2_Inputs &amp; Outputs'!V$156,$A35,0)+OFFSET('Sheet 2_Inputs &amp; Outputs'!V$178,$A35,0)),"Blank")</f>
        <v>0</v>
      </c>
      <c r="X35" s="133">
        <f ca="1">IFERROR('Sheet 1_Assumptions'!S37*(OFFSET('Sheet 2_Inputs &amp; Outputs'!W$134,$A35,0)+OFFSET('Sheet 2_Inputs &amp; Outputs'!W$156,$A35,0)+OFFSET('Sheet 2_Inputs &amp; Outputs'!W$178,$A35,0)),"Blank")</f>
        <v>0</v>
      </c>
      <c r="Y35" s="133">
        <f ca="1">IFERROR('Sheet 1_Assumptions'!T37*(OFFSET('Sheet 2_Inputs &amp; Outputs'!X$134,$A35,0)+OFFSET('Sheet 2_Inputs &amp; Outputs'!X$156,$A35,0)+OFFSET('Sheet 2_Inputs &amp; Outputs'!X$178,$A35,0)),"Blank")</f>
        <v>0</v>
      </c>
      <c r="Z35" s="133">
        <f ca="1">IFERROR('Sheet 1_Assumptions'!U37*(OFFSET('Sheet 2_Inputs &amp; Outputs'!Y$134,$A35,0)+OFFSET('Sheet 2_Inputs &amp; Outputs'!Y$156,$A35,0)+OFFSET('Sheet 2_Inputs &amp; Outputs'!Y$178,$A35,0)),"Blank")</f>
        <v>0</v>
      </c>
      <c r="AA35" s="133">
        <f ca="1">IFERROR('Sheet 1_Assumptions'!V37*(OFFSET('Sheet 2_Inputs &amp; Outputs'!Z$134,$A35,0)+OFFSET('Sheet 2_Inputs &amp; Outputs'!Z$156,$A35,0)+OFFSET('Sheet 2_Inputs &amp; Outputs'!Z$178,$A35,0)),"Blank")</f>
        <v>0</v>
      </c>
      <c r="AB35" s="133">
        <f ca="1">IFERROR('Sheet 1_Assumptions'!W37*(OFFSET('Sheet 2_Inputs &amp; Outputs'!AA$134,$A35,0)+OFFSET('Sheet 2_Inputs &amp; Outputs'!AA$156,$A35,0)+OFFSET('Sheet 2_Inputs &amp; Outputs'!AA$178,$A35,0)),"Blank")</f>
        <v>0</v>
      </c>
      <c r="AC35" s="133">
        <f ca="1">IFERROR('Sheet 1_Assumptions'!X37*(OFFSET('Sheet 2_Inputs &amp; Outputs'!AB$134,$A35,0)+OFFSET('Sheet 2_Inputs &amp; Outputs'!AB$156,$A35,0)+OFFSET('Sheet 2_Inputs &amp; Outputs'!AB$178,$A35,0)),"Blank")</f>
        <v>0</v>
      </c>
      <c r="AD35" s="133">
        <f ca="1">IFERROR('Sheet 1_Assumptions'!Y37*(OFFSET('Sheet 2_Inputs &amp; Outputs'!AC$134,$A35,0)+OFFSET('Sheet 2_Inputs &amp; Outputs'!AC$156,$A35,0)+OFFSET('Sheet 2_Inputs &amp; Outputs'!AC$178,$A35,0)),"Blank")</f>
        <v>0</v>
      </c>
      <c r="AE35" s="133">
        <f ca="1">IFERROR('Sheet 1_Assumptions'!Z37*(OFFSET('Sheet 2_Inputs &amp; Outputs'!AD$134,$A35,0)+OFFSET('Sheet 2_Inputs &amp; Outputs'!AD$156,$A35,0)+OFFSET('Sheet 2_Inputs &amp; Outputs'!AD$178,$A35,0)),"Blank")</f>
        <v>0</v>
      </c>
      <c r="AF35" s="133">
        <f ca="1">IFERROR('Sheet 1_Assumptions'!AA37*(OFFSET('Sheet 2_Inputs &amp; Outputs'!AE$134,$A35,0)+OFFSET('Sheet 2_Inputs &amp; Outputs'!AE$156,$A35,0)+OFFSET('Sheet 2_Inputs &amp; Outputs'!AE$178,$A35,0)),"Blank")</f>
        <v>0</v>
      </c>
      <c r="AG35" s="133">
        <f ca="1">IFERROR('Sheet 1_Assumptions'!AB37*(OFFSET('Sheet 2_Inputs &amp; Outputs'!AF$134,$A35,0)+OFFSET('Sheet 2_Inputs &amp; Outputs'!AF$156,$A35,0)+OFFSET('Sheet 2_Inputs &amp; Outputs'!AF$178,$A35,0)),"Blank")</f>
        <v>0</v>
      </c>
      <c r="AH35" s="133">
        <f ca="1">IFERROR('Sheet 1_Assumptions'!AC37*(OFFSET('Sheet 2_Inputs &amp; Outputs'!AG$134,$A35,0)+OFFSET('Sheet 2_Inputs &amp; Outputs'!AG$156,$A35,0)+OFFSET('Sheet 2_Inputs &amp; Outputs'!AG$178,$A35,0)),"Blank")</f>
        <v>0</v>
      </c>
      <c r="AI35" s="133">
        <f ca="1">IFERROR('Sheet 1_Assumptions'!AD37*(OFFSET('Sheet 2_Inputs &amp; Outputs'!AH$134,$A35,0)+OFFSET('Sheet 2_Inputs &amp; Outputs'!AH$156,$A35,0)+OFFSET('Sheet 2_Inputs &amp; Outputs'!AH$178,$A35,0)),"Blank")</f>
        <v>0</v>
      </c>
      <c r="AJ35" s="133">
        <f ca="1">IFERROR('Sheet 1_Assumptions'!AE37*(OFFSET('Sheet 2_Inputs &amp; Outputs'!AI$134,$A35,0)+OFFSET('Sheet 2_Inputs &amp; Outputs'!AI$156,$A35,0)+OFFSET('Sheet 2_Inputs &amp; Outputs'!AI$178,$A35,0)),"Blank")</f>
        <v>0</v>
      </c>
      <c r="AK35" s="133">
        <f ca="1">IFERROR('Sheet 1_Assumptions'!AF37*(OFFSET('Sheet 2_Inputs &amp; Outputs'!AJ$134,$A35,0)+OFFSET('Sheet 2_Inputs &amp; Outputs'!AJ$156,$A35,0)+OFFSET('Sheet 2_Inputs &amp; Outputs'!AJ$178,$A35,0)),"Blank")</f>
        <v>0</v>
      </c>
      <c r="AL35" s="133">
        <f ca="1">IFERROR('Sheet 1_Assumptions'!AG37*(OFFSET('Sheet 2_Inputs &amp; Outputs'!AK$134,$A35,0)+OFFSET('Sheet 2_Inputs &amp; Outputs'!AK$156,$A35,0)+OFFSET('Sheet 2_Inputs &amp; Outputs'!AK$178,$A35,0)),"Blank")</f>
        <v>0</v>
      </c>
      <c r="AM35" s="133">
        <f ca="1">IFERROR('Sheet 1_Assumptions'!AH37*(OFFSET('Sheet 2_Inputs &amp; Outputs'!AL$134,$A35,0)+OFFSET('Sheet 2_Inputs &amp; Outputs'!AL$156,$A35,0)+OFFSET('Sheet 2_Inputs &amp; Outputs'!AL$178,$A35,0)),"Blank")</f>
        <v>0</v>
      </c>
      <c r="AN35" s="332"/>
      <c r="AO35" s="332"/>
      <c r="AP35" s="332"/>
      <c r="AQ35" s="332"/>
      <c r="AR35" s="332"/>
      <c r="AS35" s="332"/>
      <c r="AT35" s="332"/>
      <c r="AU35" s="332"/>
      <c r="AV35" s="332"/>
      <c r="AW35" s="332"/>
      <c r="AX35" s="332"/>
      <c r="AY35" s="332"/>
      <c r="AZ35" s="332"/>
      <c r="BA35" s="332"/>
      <c r="BB35" s="332"/>
      <c r="BC35" s="332"/>
      <c r="BD35" s="332"/>
      <c r="BE35" s="332"/>
      <c r="BF35" s="332"/>
      <c r="BG35" s="332"/>
      <c r="BH35" s="332"/>
      <c r="BI35" s="332"/>
      <c r="BJ35" s="332"/>
      <c r="BK35" s="332"/>
      <c r="BL35" s="332"/>
      <c r="BM35" s="332"/>
    </row>
    <row r="36" spans="1:65" x14ac:dyDescent="0.3">
      <c r="A36" s="138">
        <v>6</v>
      </c>
      <c r="B36" s="312">
        <f t="shared" si="4"/>
        <v>14.069999999999999</v>
      </c>
      <c r="C36" s="120" t="s">
        <v>76</v>
      </c>
      <c r="D36" s="99" t="str">
        <f>'Sheet 1_Assumptions'!C38</f>
        <v>Other</v>
      </c>
      <c r="E36" s="77" t="s">
        <v>131</v>
      </c>
      <c r="F36" s="86">
        <f>'Sheet 1_Assumptions'!D38</f>
        <v>0</v>
      </c>
      <c r="G36" s="244" t="s">
        <v>100</v>
      </c>
      <c r="H36" s="333">
        <f t="shared" ca="1" si="3"/>
        <v>0</v>
      </c>
      <c r="I36" s="133">
        <f ca="1">IFERROR('Sheet 1_Assumptions'!D38*(OFFSET('Sheet 2_Inputs &amp; Outputs'!H$134,$A36,0)+OFFSET('Sheet 2_Inputs &amp; Outputs'!H$156,$A36,0)+OFFSET('Sheet 2_Inputs &amp; Outputs'!H$178,$A36,0)),"Blank")</f>
        <v>0</v>
      </c>
      <c r="J36" s="133">
        <f ca="1">IFERROR('Sheet 1_Assumptions'!E38*(OFFSET('Sheet 2_Inputs &amp; Outputs'!I$134,$A36,0)+OFFSET('Sheet 2_Inputs &amp; Outputs'!I$156,$A36,0)+OFFSET('Sheet 2_Inputs &amp; Outputs'!I$178,$A36,0)),"Blank")</f>
        <v>0</v>
      </c>
      <c r="K36" s="133">
        <f ca="1">IFERROR('Sheet 1_Assumptions'!F38*(OFFSET('Sheet 2_Inputs &amp; Outputs'!J$134,$A36,0)+OFFSET('Sheet 2_Inputs &amp; Outputs'!J$156,$A36,0)+OFFSET('Sheet 2_Inputs &amp; Outputs'!J$178,$A36,0)),"Blank")</f>
        <v>0</v>
      </c>
      <c r="L36" s="133">
        <f ca="1">IFERROR('Sheet 1_Assumptions'!G38*(OFFSET('Sheet 2_Inputs &amp; Outputs'!K$134,$A36,0)+OFFSET('Sheet 2_Inputs &amp; Outputs'!K$156,$A36,0)+OFFSET('Sheet 2_Inputs &amp; Outputs'!K$178,$A36,0)),"Blank")</f>
        <v>0</v>
      </c>
      <c r="M36" s="133">
        <f ca="1">IFERROR('Sheet 1_Assumptions'!H38*(OFFSET('Sheet 2_Inputs &amp; Outputs'!L$134,$A36,0)+OFFSET('Sheet 2_Inputs &amp; Outputs'!L$156,$A36,0)+OFFSET('Sheet 2_Inputs &amp; Outputs'!L$178,$A36,0)),"Blank")</f>
        <v>0</v>
      </c>
      <c r="N36" s="133">
        <f ca="1">IFERROR('Sheet 1_Assumptions'!I38*(OFFSET('Sheet 2_Inputs &amp; Outputs'!M$134,$A36,0)+OFFSET('Sheet 2_Inputs &amp; Outputs'!M$156,$A36,0)+OFFSET('Sheet 2_Inputs &amp; Outputs'!M$178,$A36,0)),"Blank")</f>
        <v>0</v>
      </c>
      <c r="O36" s="133">
        <f ca="1">IFERROR('Sheet 1_Assumptions'!J38*(OFFSET('Sheet 2_Inputs &amp; Outputs'!N$134,$A36,0)+OFFSET('Sheet 2_Inputs &amp; Outputs'!N$156,$A36,0)+OFFSET('Sheet 2_Inputs &amp; Outputs'!N$178,$A36,0)),"Blank")</f>
        <v>0</v>
      </c>
      <c r="P36" s="133">
        <f ca="1">IFERROR('Sheet 1_Assumptions'!K38*(OFFSET('Sheet 2_Inputs &amp; Outputs'!O$134,$A36,0)+OFFSET('Sheet 2_Inputs &amp; Outputs'!O$156,$A36,0)+OFFSET('Sheet 2_Inputs &amp; Outputs'!O$178,$A36,0)),"Blank")</f>
        <v>0</v>
      </c>
      <c r="Q36" s="133">
        <f ca="1">IFERROR('Sheet 1_Assumptions'!L38*(OFFSET('Sheet 2_Inputs &amp; Outputs'!P$134,$A36,0)+OFFSET('Sheet 2_Inputs &amp; Outputs'!P$156,$A36,0)+OFFSET('Sheet 2_Inputs &amp; Outputs'!P$178,$A36,0)),"Blank")</f>
        <v>0</v>
      </c>
      <c r="R36" s="133">
        <f ca="1">IFERROR('Sheet 1_Assumptions'!M38*(OFFSET('Sheet 2_Inputs &amp; Outputs'!Q$134,$A36,0)+OFFSET('Sheet 2_Inputs &amp; Outputs'!Q$156,$A36,0)+OFFSET('Sheet 2_Inputs &amp; Outputs'!Q$178,$A36,0)),"Blank")</f>
        <v>0</v>
      </c>
      <c r="S36" s="133">
        <f ca="1">IFERROR('Sheet 1_Assumptions'!N38*(OFFSET('Sheet 2_Inputs &amp; Outputs'!R$134,$A36,0)+OFFSET('Sheet 2_Inputs &amp; Outputs'!R$156,$A36,0)+OFFSET('Sheet 2_Inputs &amp; Outputs'!R$178,$A36,0)),"Blank")</f>
        <v>0</v>
      </c>
      <c r="T36" s="133">
        <f ca="1">IFERROR('Sheet 1_Assumptions'!O38*(OFFSET('Sheet 2_Inputs &amp; Outputs'!S$134,$A36,0)+OFFSET('Sheet 2_Inputs &amp; Outputs'!S$156,$A36,0)+OFFSET('Sheet 2_Inputs &amp; Outputs'!S$178,$A36,0)),"Blank")</f>
        <v>0</v>
      </c>
      <c r="U36" s="133">
        <f ca="1">IFERROR('Sheet 1_Assumptions'!P38*(OFFSET('Sheet 2_Inputs &amp; Outputs'!T$134,$A36,0)+OFFSET('Sheet 2_Inputs &amp; Outputs'!T$156,$A36,0)+OFFSET('Sheet 2_Inputs &amp; Outputs'!T$178,$A36,0)),"Blank")</f>
        <v>0</v>
      </c>
      <c r="V36" s="133">
        <f ca="1">IFERROR('Sheet 1_Assumptions'!Q38*(OFFSET('Sheet 2_Inputs &amp; Outputs'!U$134,$A36,0)+OFFSET('Sheet 2_Inputs &amp; Outputs'!U$156,$A36,0)+OFFSET('Sheet 2_Inputs &amp; Outputs'!U$178,$A36,0)),"Blank")</f>
        <v>0</v>
      </c>
      <c r="W36" s="133">
        <f ca="1">IFERROR('Sheet 1_Assumptions'!R38*(OFFSET('Sheet 2_Inputs &amp; Outputs'!V$134,$A36,0)+OFFSET('Sheet 2_Inputs &amp; Outputs'!V$156,$A36,0)+OFFSET('Sheet 2_Inputs &amp; Outputs'!V$178,$A36,0)),"Blank")</f>
        <v>0</v>
      </c>
      <c r="X36" s="133">
        <f ca="1">IFERROR('Sheet 1_Assumptions'!S38*(OFFSET('Sheet 2_Inputs &amp; Outputs'!W$134,$A36,0)+OFFSET('Sheet 2_Inputs &amp; Outputs'!W$156,$A36,0)+OFFSET('Sheet 2_Inputs &amp; Outputs'!W$178,$A36,0)),"Blank")</f>
        <v>0</v>
      </c>
      <c r="Y36" s="133">
        <f ca="1">IFERROR('Sheet 1_Assumptions'!T38*(OFFSET('Sheet 2_Inputs &amp; Outputs'!X$134,$A36,0)+OFFSET('Sheet 2_Inputs &amp; Outputs'!X$156,$A36,0)+OFFSET('Sheet 2_Inputs &amp; Outputs'!X$178,$A36,0)),"Blank")</f>
        <v>0</v>
      </c>
      <c r="Z36" s="133">
        <f ca="1">IFERROR('Sheet 1_Assumptions'!U38*(OFFSET('Sheet 2_Inputs &amp; Outputs'!Y$134,$A36,0)+OFFSET('Sheet 2_Inputs &amp; Outputs'!Y$156,$A36,0)+OFFSET('Sheet 2_Inputs &amp; Outputs'!Y$178,$A36,0)),"Blank")</f>
        <v>0</v>
      </c>
      <c r="AA36" s="133">
        <f ca="1">IFERROR('Sheet 1_Assumptions'!V38*(OFFSET('Sheet 2_Inputs &amp; Outputs'!Z$134,$A36,0)+OFFSET('Sheet 2_Inputs &amp; Outputs'!Z$156,$A36,0)+OFFSET('Sheet 2_Inputs &amp; Outputs'!Z$178,$A36,0)),"Blank")</f>
        <v>0</v>
      </c>
      <c r="AB36" s="133">
        <f ca="1">IFERROR('Sheet 1_Assumptions'!W38*(OFFSET('Sheet 2_Inputs &amp; Outputs'!AA$134,$A36,0)+OFFSET('Sheet 2_Inputs &amp; Outputs'!AA$156,$A36,0)+OFFSET('Sheet 2_Inputs &amp; Outputs'!AA$178,$A36,0)),"Blank")</f>
        <v>0</v>
      </c>
      <c r="AC36" s="133">
        <f ca="1">IFERROR('Sheet 1_Assumptions'!X38*(OFFSET('Sheet 2_Inputs &amp; Outputs'!AB$134,$A36,0)+OFFSET('Sheet 2_Inputs &amp; Outputs'!AB$156,$A36,0)+OFFSET('Sheet 2_Inputs &amp; Outputs'!AB$178,$A36,0)),"Blank")</f>
        <v>0</v>
      </c>
      <c r="AD36" s="133">
        <f ca="1">IFERROR('Sheet 1_Assumptions'!Y38*(OFFSET('Sheet 2_Inputs &amp; Outputs'!AC$134,$A36,0)+OFFSET('Sheet 2_Inputs &amp; Outputs'!AC$156,$A36,0)+OFFSET('Sheet 2_Inputs &amp; Outputs'!AC$178,$A36,0)),"Blank")</f>
        <v>0</v>
      </c>
      <c r="AE36" s="133">
        <f ca="1">IFERROR('Sheet 1_Assumptions'!Z38*(OFFSET('Sheet 2_Inputs &amp; Outputs'!AD$134,$A36,0)+OFFSET('Sheet 2_Inputs &amp; Outputs'!AD$156,$A36,0)+OFFSET('Sheet 2_Inputs &amp; Outputs'!AD$178,$A36,0)),"Blank")</f>
        <v>0</v>
      </c>
      <c r="AF36" s="133">
        <f ca="1">IFERROR('Sheet 1_Assumptions'!AA38*(OFFSET('Sheet 2_Inputs &amp; Outputs'!AE$134,$A36,0)+OFFSET('Sheet 2_Inputs &amp; Outputs'!AE$156,$A36,0)+OFFSET('Sheet 2_Inputs &amp; Outputs'!AE$178,$A36,0)),"Blank")</f>
        <v>0</v>
      </c>
      <c r="AG36" s="133">
        <f ca="1">IFERROR('Sheet 1_Assumptions'!AB38*(OFFSET('Sheet 2_Inputs &amp; Outputs'!AF$134,$A36,0)+OFFSET('Sheet 2_Inputs &amp; Outputs'!AF$156,$A36,0)+OFFSET('Sheet 2_Inputs &amp; Outputs'!AF$178,$A36,0)),"Blank")</f>
        <v>0</v>
      </c>
      <c r="AH36" s="133">
        <f ca="1">IFERROR('Sheet 1_Assumptions'!AC38*(OFFSET('Sheet 2_Inputs &amp; Outputs'!AG$134,$A36,0)+OFFSET('Sheet 2_Inputs &amp; Outputs'!AG$156,$A36,0)+OFFSET('Sheet 2_Inputs &amp; Outputs'!AG$178,$A36,0)),"Blank")</f>
        <v>0</v>
      </c>
      <c r="AI36" s="133">
        <f ca="1">IFERROR('Sheet 1_Assumptions'!AD38*(OFFSET('Sheet 2_Inputs &amp; Outputs'!AH$134,$A36,0)+OFFSET('Sheet 2_Inputs &amp; Outputs'!AH$156,$A36,0)+OFFSET('Sheet 2_Inputs &amp; Outputs'!AH$178,$A36,0)),"Blank")</f>
        <v>0</v>
      </c>
      <c r="AJ36" s="133">
        <f ca="1">IFERROR('Sheet 1_Assumptions'!AE38*(OFFSET('Sheet 2_Inputs &amp; Outputs'!AI$134,$A36,0)+OFFSET('Sheet 2_Inputs &amp; Outputs'!AI$156,$A36,0)+OFFSET('Sheet 2_Inputs &amp; Outputs'!AI$178,$A36,0)),"Blank")</f>
        <v>0</v>
      </c>
      <c r="AK36" s="133">
        <f ca="1">IFERROR('Sheet 1_Assumptions'!AF38*(OFFSET('Sheet 2_Inputs &amp; Outputs'!AJ$134,$A36,0)+OFFSET('Sheet 2_Inputs &amp; Outputs'!AJ$156,$A36,0)+OFFSET('Sheet 2_Inputs &amp; Outputs'!AJ$178,$A36,0)),"Blank")</f>
        <v>0</v>
      </c>
      <c r="AL36" s="133">
        <f ca="1">IFERROR('Sheet 1_Assumptions'!AG38*(OFFSET('Sheet 2_Inputs &amp; Outputs'!AK$134,$A36,0)+OFFSET('Sheet 2_Inputs &amp; Outputs'!AK$156,$A36,0)+OFFSET('Sheet 2_Inputs &amp; Outputs'!AK$178,$A36,0)),"Blank")</f>
        <v>0</v>
      </c>
      <c r="AM36" s="133">
        <f ca="1">IFERROR('Sheet 1_Assumptions'!AH38*(OFFSET('Sheet 2_Inputs &amp; Outputs'!AL$134,$A36,0)+OFFSET('Sheet 2_Inputs &amp; Outputs'!AL$156,$A36,0)+OFFSET('Sheet 2_Inputs &amp; Outputs'!AL$178,$A36,0)),"Blank")</f>
        <v>0</v>
      </c>
      <c r="AN36" s="332"/>
      <c r="AO36" s="332"/>
      <c r="AP36" s="332"/>
      <c r="AQ36" s="332"/>
      <c r="AR36" s="332"/>
      <c r="AS36" s="332"/>
      <c r="AT36" s="332"/>
      <c r="AU36" s="332"/>
      <c r="AV36" s="332"/>
      <c r="AW36" s="332"/>
      <c r="AX36" s="332"/>
      <c r="AY36" s="332"/>
      <c r="AZ36" s="332"/>
      <c r="BA36" s="332"/>
      <c r="BB36" s="332"/>
      <c r="BC36" s="332"/>
      <c r="BD36" s="332"/>
      <c r="BE36" s="332"/>
      <c r="BF36" s="332"/>
      <c r="BG36" s="332"/>
      <c r="BH36" s="332"/>
      <c r="BI36" s="332"/>
      <c r="BJ36" s="332"/>
      <c r="BK36" s="332"/>
      <c r="BL36" s="332"/>
      <c r="BM36" s="332"/>
    </row>
    <row r="37" spans="1:65" x14ac:dyDescent="0.3">
      <c r="A37" s="138">
        <v>7</v>
      </c>
      <c r="B37" s="312">
        <f t="shared" si="4"/>
        <v>14.079999999999998</v>
      </c>
      <c r="C37" s="120" t="s">
        <v>77</v>
      </c>
      <c r="D37" s="99" t="str">
        <f>'Sheet 1_Assumptions'!C39</f>
        <v>Other</v>
      </c>
      <c r="E37" s="77" t="s">
        <v>131</v>
      </c>
      <c r="F37" s="86">
        <f>'Sheet 1_Assumptions'!D39</f>
        <v>0</v>
      </c>
      <c r="G37" s="244" t="s">
        <v>100</v>
      </c>
      <c r="H37" s="333">
        <f t="shared" ca="1" si="3"/>
        <v>0</v>
      </c>
      <c r="I37" s="133">
        <f ca="1">IFERROR('Sheet 1_Assumptions'!D39*(OFFSET('Sheet 2_Inputs &amp; Outputs'!H$134,$A37,0)+OFFSET('Sheet 2_Inputs &amp; Outputs'!H$156,$A37,0)+OFFSET('Sheet 2_Inputs &amp; Outputs'!H$178,$A37,0)),"Blank")</f>
        <v>0</v>
      </c>
      <c r="J37" s="133">
        <f ca="1">IFERROR('Sheet 1_Assumptions'!E39*(OFFSET('Sheet 2_Inputs &amp; Outputs'!I$134,$A37,0)+OFFSET('Sheet 2_Inputs &amp; Outputs'!I$156,$A37,0)+OFFSET('Sheet 2_Inputs &amp; Outputs'!I$178,$A37,0)),"Blank")</f>
        <v>0</v>
      </c>
      <c r="K37" s="133">
        <f ca="1">IFERROR('Sheet 1_Assumptions'!F39*(OFFSET('Sheet 2_Inputs &amp; Outputs'!J$134,$A37,0)+OFFSET('Sheet 2_Inputs &amp; Outputs'!J$156,$A37,0)+OFFSET('Sheet 2_Inputs &amp; Outputs'!J$178,$A37,0)),"Blank")</f>
        <v>0</v>
      </c>
      <c r="L37" s="133">
        <f ca="1">IFERROR('Sheet 1_Assumptions'!G39*(OFFSET('Sheet 2_Inputs &amp; Outputs'!K$134,$A37,0)+OFFSET('Sheet 2_Inputs &amp; Outputs'!K$156,$A37,0)+OFFSET('Sheet 2_Inputs &amp; Outputs'!K$178,$A37,0)),"Blank")</f>
        <v>0</v>
      </c>
      <c r="M37" s="133">
        <f ca="1">IFERROR('Sheet 1_Assumptions'!H39*(OFFSET('Sheet 2_Inputs &amp; Outputs'!L$134,$A37,0)+OFFSET('Sheet 2_Inputs &amp; Outputs'!L$156,$A37,0)+OFFSET('Sheet 2_Inputs &amp; Outputs'!L$178,$A37,0)),"Blank")</f>
        <v>0</v>
      </c>
      <c r="N37" s="133">
        <f ca="1">IFERROR('Sheet 1_Assumptions'!I39*(OFFSET('Sheet 2_Inputs &amp; Outputs'!M$134,$A37,0)+OFFSET('Sheet 2_Inputs &amp; Outputs'!M$156,$A37,0)+OFFSET('Sheet 2_Inputs &amp; Outputs'!M$178,$A37,0)),"Blank")</f>
        <v>0</v>
      </c>
      <c r="O37" s="133">
        <f ca="1">IFERROR('Sheet 1_Assumptions'!J39*(OFFSET('Sheet 2_Inputs &amp; Outputs'!N$134,$A37,0)+OFFSET('Sheet 2_Inputs &amp; Outputs'!N$156,$A37,0)+OFFSET('Sheet 2_Inputs &amp; Outputs'!N$178,$A37,0)),"Blank")</f>
        <v>0</v>
      </c>
      <c r="P37" s="133">
        <f ca="1">IFERROR('Sheet 1_Assumptions'!K39*(OFFSET('Sheet 2_Inputs &amp; Outputs'!O$134,$A37,0)+OFFSET('Sheet 2_Inputs &amp; Outputs'!O$156,$A37,0)+OFFSET('Sheet 2_Inputs &amp; Outputs'!O$178,$A37,0)),"Blank")</f>
        <v>0</v>
      </c>
      <c r="Q37" s="133">
        <f ca="1">IFERROR('Sheet 1_Assumptions'!L39*(OFFSET('Sheet 2_Inputs &amp; Outputs'!P$134,$A37,0)+OFFSET('Sheet 2_Inputs &amp; Outputs'!P$156,$A37,0)+OFFSET('Sheet 2_Inputs &amp; Outputs'!P$178,$A37,0)),"Blank")</f>
        <v>0</v>
      </c>
      <c r="R37" s="133">
        <f ca="1">IFERROR('Sheet 1_Assumptions'!M39*(OFFSET('Sheet 2_Inputs &amp; Outputs'!Q$134,$A37,0)+OFFSET('Sheet 2_Inputs &amp; Outputs'!Q$156,$A37,0)+OFFSET('Sheet 2_Inputs &amp; Outputs'!Q$178,$A37,0)),"Blank")</f>
        <v>0</v>
      </c>
      <c r="S37" s="133">
        <f ca="1">IFERROR('Sheet 1_Assumptions'!N39*(OFFSET('Sheet 2_Inputs &amp; Outputs'!R$134,$A37,0)+OFFSET('Sheet 2_Inputs &amp; Outputs'!R$156,$A37,0)+OFFSET('Sheet 2_Inputs &amp; Outputs'!R$178,$A37,0)),"Blank")</f>
        <v>0</v>
      </c>
      <c r="T37" s="133">
        <f ca="1">IFERROR('Sheet 1_Assumptions'!O39*(OFFSET('Sheet 2_Inputs &amp; Outputs'!S$134,$A37,0)+OFFSET('Sheet 2_Inputs &amp; Outputs'!S$156,$A37,0)+OFFSET('Sheet 2_Inputs &amp; Outputs'!S$178,$A37,0)),"Blank")</f>
        <v>0</v>
      </c>
      <c r="U37" s="133">
        <f ca="1">IFERROR('Sheet 1_Assumptions'!P39*(OFFSET('Sheet 2_Inputs &amp; Outputs'!T$134,$A37,0)+OFFSET('Sheet 2_Inputs &amp; Outputs'!T$156,$A37,0)+OFFSET('Sheet 2_Inputs &amp; Outputs'!T$178,$A37,0)),"Blank")</f>
        <v>0</v>
      </c>
      <c r="V37" s="133">
        <f ca="1">IFERROR('Sheet 1_Assumptions'!Q39*(OFFSET('Sheet 2_Inputs &amp; Outputs'!U$134,$A37,0)+OFFSET('Sheet 2_Inputs &amp; Outputs'!U$156,$A37,0)+OFFSET('Sheet 2_Inputs &amp; Outputs'!U$178,$A37,0)),"Blank")</f>
        <v>0</v>
      </c>
      <c r="W37" s="133">
        <f ca="1">IFERROR('Sheet 1_Assumptions'!R39*(OFFSET('Sheet 2_Inputs &amp; Outputs'!V$134,$A37,0)+OFFSET('Sheet 2_Inputs &amp; Outputs'!V$156,$A37,0)+OFFSET('Sheet 2_Inputs &amp; Outputs'!V$178,$A37,0)),"Blank")</f>
        <v>0</v>
      </c>
      <c r="X37" s="133">
        <f ca="1">IFERROR('Sheet 1_Assumptions'!S39*(OFFSET('Sheet 2_Inputs &amp; Outputs'!W$134,$A37,0)+OFFSET('Sheet 2_Inputs &amp; Outputs'!W$156,$A37,0)+OFFSET('Sheet 2_Inputs &amp; Outputs'!W$178,$A37,0)),"Blank")</f>
        <v>0</v>
      </c>
      <c r="Y37" s="133">
        <f ca="1">IFERROR('Sheet 1_Assumptions'!T39*(OFFSET('Sheet 2_Inputs &amp; Outputs'!X$134,$A37,0)+OFFSET('Sheet 2_Inputs &amp; Outputs'!X$156,$A37,0)+OFFSET('Sheet 2_Inputs &amp; Outputs'!X$178,$A37,0)),"Blank")</f>
        <v>0</v>
      </c>
      <c r="Z37" s="133">
        <f ca="1">IFERROR('Sheet 1_Assumptions'!U39*(OFFSET('Sheet 2_Inputs &amp; Outputs'!Y$134,$A37,0)+OFFSET('Sheet 2_Inputs &amp; Outputs'!Y$156,$A37,0)+OFFSET('Sheet 2_Inputs &amp; Outputs'!Y$178,$A37,0)),"Blank")</f>
        <v>0</v>
      </c>
      <c r="AA37" s="133">
        <f ca="1">IFERROR('Sheet 1_Assumptions'!V39*(OFFSET('Sheet 2_Inputs &amp; Outputs'!Z$134,$A37,0)+OFFSET('Sheet 2_Inputs &amp; Outputs'!Z$156,$A37,0)+OFFSET('Sheet 2_Inputs &amp; Outputs'!Z$178,$A37,0)),"Blank")</f>
        <v>0</v>
      </c>
      <c r="AB37" s="133">
        <f ca="1">IFERROR('Sheet 1_Assumptions'!W39*(OFFSET('Sheet 2_Inputs &amp; Outputs'!AA$134,$A37,0)+OFFSET('Sheet 2_Inputs &amp; Outputs'!AA$156,$A37,0)+OFFSET('Sheet 2_Inputs &amp; Outputs'!AA$178,$A37,0)),"Blank")</f>
        <v>0</v>
      </c>
      <c r="AC37" s="133">
        <f ca="1">IFERROR('Sheet 1_Assumptions'!X39*(OFFSET('Sheet 2_Inputs &amp; Outputs'!AB$134,$A37,0)+OFFSET('Sheet 2_Inputs &amp; Outputs'!AB$156,$A37,0)+OFFSET('Sheet 2_Inputs &amp; Outputs'!AB$178,$A37,0)),"Blank")</f>
        <v>0</v>
      </c>
      <c r="AD37" s="133">
        <f ca="1">IFERROR('Sheet 1_Assumptions'!Y39*(OFFSET('Sheet 2_Inputs &amp; Outputs'!AC$134,$A37,0)+OFFSET('Sheet 2_Inputs &amp; Outputs'!AC$156,$A37,0)+OFFSET('Sheet 2_Inputs &amp; Outputs'!AC$178,$A37,0)),"Blank")</f>
        <v>0</v>
      </c>
      <c r="AE37" s="133">
        <f ca="1">IFERROR('Sheet 1_Assumptions'!Z39*(OFFSET('Sheet 2_Inputs &amp; Outputs'!AD$134,$A37,0)+OFFSET('Sheet 2_Inputs &amp; Outputs'!AD$156,$A37,0)+OFFSET('Sheet 2_Inputs &amp; Outputs'!AD$178,$A37,0)),"Blank")</f>
        <v>0</v>
      </c>
      <c r="AF37" s="133">
        <f ca="1">IFERROR('Sheet 1_Assumptions'!AA39*(OFFSET('Sheet 2_Inputs &amp; Outputs'!AE$134,$A37,0)+OFFSET('Sheet 2_Inputs &amp; Outputs'!AE$156,$A37,0)+OFFSET('Sheet 2_Inputs &amp; Outputs'!AE$178,$A37,0)),"Blank")</f>
        <v>0</v>
      </c>
      <c r="AG37" s="133">
        <f ca="1">IFERROR('Sheet 1_Assumptions'!AB39*(OFFSET('Sheet 2_Inputs &amp; Outputs'!AF$134,$A37,0)+OFFSET('Sheet 2_Inputs &amp; Outputs'!AF$156,$A37,0)+OFFSET('Sheet 2_Inputs &amp; Outputs'!AF$178,$A37,0)),"Blank")</f>
        <v>0</v>
      </c>
      <c r="AH37" s="133">
        <f ca="1">IFERROR('Sheet 1_Assumptions'!AC39*(OFFSET('Sheet 2_Inputs &amp; Outputs'!AG$134,$A37,0)+OFFSET('Sheet 2_Inputs &amp; Outputs'!AG$156,$A37,0)+OFFSET('Sheet 2_Inputs &amp; Outputs'!AG$178,$A37,0)),"Blank")</f>
        <v>0</v>
      </c>
      <c r="AI37" s="133">
        <f ca="1">IFERROR('Sheet 1_Assumptions'!AD39*(OFFSET('Sheet 2_Inputs &amp; Outputs'!AH$134,$A37,0)+OFFSET('Sheet 2_Inputs &amp; Outputs'!AH$156,$A37,0)+OFFSET('Sheet 2_Inputs &amp; Outputs'!AH$178,$A37,0)),"Blank")</f>
        <v>0</v>
      </c>
      <c r="AJ37" s="133">
        <f ca="1">IFERROR('Sheet 1_Assumptions'!AE39*(OFFSET('Sheet 2_Inputs &amp; Outputs'!AI$134,$A37,0)+OFFSET('Sheet 2_Inputs &amp; Outputs'!AI$156,$A37,0)+OFFSET('Sheet 2_Inputs &amp; Outputs'!AI$178,$A37,0)),"Blank")</f>
        <v>0</v>
      </c>
      <c r="AK37" s="133">
        <f ca="1">IFERROR('Sheet 1_Assumptions'!AF39*(OFFSET('Sheet 2_Inputs &amp; Outputs'!AJ$134,$A37,0)+OFFSET('Sheet 2_Inputs &amp; Outputs'!AJ$156,$A37,0)+OFFSET('Sheet 2_Inputs &amp; Outputs'!AJ$178,$A37,0)),"Blank")</f>
        <v>0</v>
      </c>
      <c r="AL37" s="133">
        <f ca="1">IFERROR('Sheet 1_Assumptions'!AG39*(OFFSET('Sheet 2_Inputs &amp; Outputs'!AK$134,$A37,0)+OFFSET('Sheet 2_Inputs &amp; Outputs'!AK$156,$A37,0)+OFFSET('Sheet 2_Inputs &amp; Outputs'!AK$178,$A37,0)),"Blank")</f>
        <v>0</v>
      </c>
      <c r="AM37" s="133">
        <f ca="1">IFERROR('Sheet 1_Assumptions'!AH39*(OFFSET('Sheet 2_Inputs &amp; Outputs'!AL$134,$A37,0)+OFFSET('Sheet 2_Inputs &amp; Outputs'!AL$156,$A37,0)+OFFSET('Sheet 2_Inputs &amp; Outputs'!AL$178,$A37,0)),"Blank")</f>
        <v>0</v>
      </c>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332"/>
      <c r="BJ37" s="332"/>
      <c r="BK37" s="332"/>
      <c r="BL37" s="332"/>
      <c r="BM37" s="332"/>
    </row>
    <row r="38" spans="1:65" x14ac:dyDescent="0.3">
      <c r="A38" s="138">
        <v>8</v>
      </c>
      <c r="B38" s="312">
        <f t="shared" si="4"/>
        <v>14.089999999999998</v>
      </c>
      <c r="C38" s="120" t="s">
        <v>78</v>
      </c>
      <c r="D38" s="99" t="str">
        <f>'Sheet 1_Assumptions'!C40</f>
        <v>Other</v>
      </c>
      <c r="E38" s="77" t="s">
        <v>131</v>
      </c>
      <c r="F38" s="86">
        <f>'Sheet 1_Assumptions'!D40</f>
        <v>0</v>
      </c>
      <c r="G38" s="244" t="s">
        <v>100</v>
      </c>
      <c r="H38" s="333">
        <f t="shared" ca="1" si="3"/>
        <v>0</v>
      </c>
      <c r="I38" s="133">
        <f ca="1">IFERROR('Sheet 1_Assumptions'!D40*(OFFSET('Sheet 2_Inputs &amp; Outputs'!H$134,$A38,0)+OFFSET('Sheet 2_Inputs &amp; Outputs'!H$156,$A38,0)+OFFSET('Sheet 2_Inputs &amp; Outputs'!H$178,$A38,0)),"Blank")</f>
        <v>0</v>
      </c>
      <c r="J38" s="133">
        <f ca="1">IFERROR('Sheet 1_Assumptions'!E40*(OFFSET('Sheet 2_Inputs &amp; Outputs'!I$134,$A38,0)+OFFSET('Sheet 2_Inputs &amp; Outputs'!I$156,$A38,0)+OFFSET('Sheet 2_Inputs &amp; Outputs'!I$178,$A38,0)),"Blank")</f>
        <v>0</v>
      </c>
      <c r="K38" s="133">
        <f ca="1">IFERROR('Sheet 1_Assumptions'!F40*(OFFSET('Sheet 2_Inputs &amp; Outputs'!J$134,$A38,0)+OFFSET('Sheet 2_Inputs &amp; Outputs'!J$156,$A38,0)+OFFSET('Sheet 2_Inputs &amp; Outputs'!J$178,$A38,0)),"Blank")</f>
        <v>0</v>
      </c>
      <c r="L38" s="133">
        <f ca="1">IFERROR('Sheet 1_Assumptions'!G40*(OFFSET('Sheet 2_Inputs &amp; Outputs'!K$134,$A38,0)+OFFSET('Sheet 2_Inputs &amp; Outputs'!K$156,$A38,0)+OFFSET('Sheet 2_Inputs &amp; Outputs'!K$178,$A38,0)),"Blank")</f>
        <v>0</v>
      </c>
      <c r="M38" s="133">
        <f ca="1">IFERROR('Sheet 1_Assumptions'!H40*(OFFSET('Sheet 2_Inputs &amp; Outputs'!L$134,$A38,0)+OFFSET('Sheet 2_Inputs &amp; Outputs'!L$156,$A38,0)+OFFSET('Sheet 2_Inputs &amp; Outputs'!L$178,$A38,0)),"Blank")</f>
        <v>0</v>
      </c>
      <c r="N38" s="133">
        <f ca="1">IFERROR('Sheet 1_Assumptions'!I40*(OFFSET('Sheet 2_Inputs &amp; Outputs'!M$134,$A38,0)+OFFSET('Sheet 2_Inputs &amp; Outputs'!M$156,$A38,0)+OFFSET('Sheet 2_Inputs &amp; Outputs'!M$178,$A38,0)),"Blank")</f>
        <v>0</v>
      </c>
      <c r="O38" s="133">
        <f ca="1">IFERROR('Sheet 1_Assumptions'!J40*(OFFSET('Sheet 2_Inputs &amp; Outputs'!N$134,$A38,0)+OFFSET('Sheet 2_Inputs &amp; Outputs'!N$156,$A38,0)+OFFSET('Sheet 2_Inputs &amp; Outputs'!N$178,$A38,0)),"Blank")</f>
        <v>0</v>
      </c>
      <c r="P38" s="133">
        <f ca="1">IFERROR('Sheet 1_Assumptions'!K40*(OFFSET('Sheet 2_Inputs &amp; Outputs'!O$134,$A38,0)+OFFSET('Sheet 2_Inputs &amp; Outputs'!O$156,$A38,0)+OFFSET('Sheet 2_Inputs &amp; Outputs'!O$178,$A38,0)),"Blank")</f>
        <v>0</v>
      </c>
      <c r="Q38" s="133">
        <f ca="1">IFERROR('Sheet 1_Assumptions'!L40*(OFFSET('Sheet 2_Inputs &amp; Outputs'!P$134,$A38,0)+OFFSET('Sheet 2_Inputs &amp; Outputs'!P$156,$A38,0)+OFFSET('Sheet 2_Inputs &amp; Outputs'!P$178,$A38,0)),"Blank")</f>
        <v>0</v>
      </c>
      <c r="R38" s="133">
        <f ca="1">IFERROR('Sheet 1_Assumptions'!M40*(OFFSET('Sheet 2_Inputs &amp; Outputs'!Q$134,$A38,0)+OFFSET('Sheet 2_Inputs &amp; Outputs'!Q$156,$A38,0)+OFFSET('Sheet 2_Inputs &amp; Outputs'!Q$178,$A38,0)),"Blank")</f>
        <v>0</v>
      </c>
      <c r="S38" s="133">
        <f ca="1">IFERROR('Sheet 1_Assumptions'!N40*(OFFSET('Sheet 2_Inputs &amp; Outputs'!R$134,$A38,0)+OFFSET('Sheet 2_Inputs &amp; Outputs'!R$156,$A38,0)+OFFSET('Sheet 2_Inputs &amp; Outputs'!R$178,$A38,0)),"Blank")</f>
        <v>0</v>
      </c>
      <c r="T38" s="133">
        <f ca="1">IFERROR('Sheet 1_Assumptions'!O40*(OFFSET('Sheet 2_Inputs &amp; Outputs'!S$134,$A38,0)+OFFSET('Sheet 2_Inputs &amp; Outputs'!S$156,$A38,0)+OFFSET('Sheet 2_Inputs &amp; Outputs'!S$178,$A38,0)),"Blank")</f>
        <v>0</v>
      </c>
      <c r="U38" s="133">
        <f ca="1">IFERROR('Sheet 1_Assumptions'!P40*(OFFSET('Sheet 2_Inputs &amp; Outputs'!T$134,$A38,0)+OFFSET('Sheet 2_Inputs &amp; Outputs'!T$156,$A38,0)+OFFSET('Sheet 2_Inputs &amp; Outputs'!T$178,$A38,0)),"Blank")</f>
        <v>0</v>
      </c>
      <c r="V38" s="133">
        <f ca="1">IFERROR('Sheet 1_Assumptions'!Q40*(OFFSET('Sheet 2_Inputs &amp; Outputs'!U$134,$A38,0)+OFFSET('Sheet 2_Inputs &amp; Outputs'!U$156,$A38,0)+OFFSET('Sheet 2_Inputs &amp; Outputs'!U$178,$A38,0)),"Blank")</f>
        <v>0</v>
      </c>
      <c r="W38" s="133">
        <f ca="1">IFERROR('Sheet 1_Assumptions'!R40*(OFFSET('Sheet 2_Inputs &amp; Outputs'!V$134,$A38,0)+OFFSET('Sheet 2_Inputs &amp; Outputs'!V$156,$A38,0)+OFFSET('Sheet 2_Inputs &amp; Outputs'!V$178,$A38,0)),"Blank")</f>
        <v>0</v>
      </c>
      <c r="X38" s="133">
        <f ca="1">IFERROR('Sheet 1_Assumptions'!S40*(OFFSET('Sheet 2_Inputs &amp; Outputs'!W$134,$A38,0)+OFFSET('Sheet 2_Inputs &amp; Outputs'!W$156,$A38,0)+OFFSET('Sheet 2_Inputs &amp; Outputs'!W$178,$A38,0)),"Blank")</f>
        <v>0</v>
      </c>
      <c r="Y38" s="133">
        <f ca="1">IFERROR('Sheet 1_Assumptions'!T40*(OFFSET('Sheet 2_Inputs &amp; Outputs'!X$134,$A38,0)+OFFSET('Sheet 2_Inputs &amp; Outputs'!X$156,$A38,0)+OFFSET('Sheet 2_Inputs &amp; Outputs'!X$178,$A38,0)),"Blank")</f>
        <v>0</v>
      </c>
      <c r="Z38" s="133">
        <f ca="1">IFERROR('Sheet 1_Assumptions'!U40*(OFFSET('Sheet 2_Inputs &amp; Outputs'!Y$134,$A38,0)+OFFSET('Sheet 2_Inputs &amp; Outputs'!Y$156,$A38,0)+OFFSET('Sheet 2_Inputs &amp; Outputs'!Y$178,$A38,0)),"Blank")</f>
        <v>0</v>
      </c>
      <c r="AA38" s="133">
        <f ca="1">IFERROR('Sheet 1_Assumptions'!V40*(OFFSET('Sheet 2_Inputs &amp; Outputs'!Z$134,$A38,0)+OFFSET('Sheet 2_Inputs &amp; Outputs'!Z$156,$A38,0)+OFFSET('Sheet 2_Inputs &amp; Outputs'!Z$178,$A38,0)),"Blank")</f>
        <v>0</v>
      </c>
      <c r="AB38" s="133">
        <f ca="1">IFERROR('Sheet 1_Assumptions'!W40*(OFFSET('Sheet 2_Inputs &amp; Outputs'!AA$134,$A38,0)+OFFSET('Sheet 2_Inputs &amp; Outputs'!AA$156,$A38,0)+OFFSET('Sheet 2_Inputs &amp; Outputs'!AA$178,$A38,0)),"Blank")</f>
        <v>0</v>
      </c>
      <c r="AC38" s="133">
        <f ca="1">IFERROR('Sheet 1_Assumptions'!X40*(OFFSET('Sheet 2_Inputs &amp; Outputs'!AB$134,$A38,0)+OFFSET('Sheet 2_Inputs &amp; Outputs'!AB$156,$A38,0)+OFFSET('Sheet 2_Inputs &amp; Outputs'!AB$178,$A38,0)),"Blank")</f>
        <v>0</v>
      </c>
      <c r="AD38" s="133">
        <f ca="1">IFERROR('Sheet 1_Assumptions'!Y40*(OFFSET('Sheet 2_Inputs &amp; Outputs'!AC$134,$A38,0)+OFFSET('Sheet 2_Inputs &amp; Outputs'!AC$156,$A38,0)+OFFSET('Sheet 2_Inputs &amp; Outputs'!AC$178,$A38,0)),"Blank")</f>
        <v>0</v>
      </c>
      <c r="AE38" s="133">
        <f ca="1">IFERROR('Sheet 1_Assumptions'!Z40*(OFFSET('Sheet 2_Inputs &amp; Outputs'!AD$134,$A38,0)+OFFSET('Sheet 2_Inputs &amp; Outputs'!AD$156,$A38,0)+OFFSET('Sheet 2_Inputs &amp; Outputs'!AD$178,$A38,0)),"Blank")</f>
        <v>0</v>
      </c>
      <c r="AF38" s="133">
        <f ca="1">IFERROR('Sheet 1_Assumptions'!AA40*(OFFSET('Sheet 2_Inputs &amp; Outputs'!AE$134,$A38,0)+OFFSET('Sheet 2_Inputs &amp; Outputs'!AE$156,$A38,0)+OFFSET('Sheet 2_Inputs &amp; Outputs'!AE$178,$A38,0)),"Blank")</f>
        <v>0</v>
      </c>
      <c r="AG38" s="133">
        <f ca="1">IFERROR('Sheet 1_Assumptions'!AB40*(OFFSET('Sheet 2_Inputs &amp; Outputs'!AF$134,$A38,0)+OFFSET('Sheet 2_Inputs &amp; Outputs'!AF$156,$A38,0)+OFFSET('Sheet 2_Inputs &amp; Outputs'!AF$178,$A38,0)),"Blank")</f>
        <v>0</v>
      </c>
      <c r="AH38" s="133">
        <f ca="1">IFERROR('Sheet 1_Assumptions'!AC40*(OFFSET('Sheet 2_Inputs &amp; Outputs'!AG$134,$A38,0)+OFFSET('Sheet 2_Inputs &amp; Outputs'!AG$156,$A38,0)+OFFSET('Sheet 2_Inputs &amp; Outputs'!AG$178,$A38,0)),"Blank")</f>
        <v>0</v>
      </c>
      <c r="AI38" s="133">
        <f ca="1">IFERROR('Sheet 1_Assumptions'!AD40*(OFFSET('Sheet 2_Inputs &amp; Outputs'!AH$134,$A38,0)+OFFSET('Sheet 2_Inputs &amp; Outputs'!AH$156,$A38,0)+OFFSET('Sheet 2_Inputs &amp; Outputs'!AH$178,$A38,0)),"Blank")</f>
        <v>0</v>
      </c>
      <c r="AJ38" s="133">
        <f ca="1">IFERROR('Sheet 1_Assumptions'!AE40*(OFFSET('Sheet 2_Inputs &amp; Outputs'!AI$134,$A38,0)+OFFSET('Sheet 2_Inputs &amp; Outputs'!AI$156,$A38,0)+OFFSET('Sheet 2_Inputs &amp; Outputs'!AI$178,$A38,0)),"Blank")</f>
        <v>0</v>
      </c>
      <c r="AK38" s="133">
        <f ca="1">IFERROR('Sheet 1_Assumptions'!AF40*(OFFSET('Sheet 2_Inputs &amp; Outputs'!AJ$134,$A38,0)+OFFSET('Sheet 2_Inputs &amp; Outputs'!AJ$156,$A38,0)+OFFSET('Sheet 2_Inputs &amp; Outputs'!AJ$178,$A38,0)),"Blank")</f>
        <v>0</v>
      </c>
      <c r="AL38" s="133">
        <f ca="1">IFERROR('Sheet 1_Assumptions'!AG40*(OFFSET('Sheet 2_Inputs &amp; Outputs'!AK$134,$A38,0)+OFFSET('Sheet 2_Inputs &amp; Outputs'!AK$156,$A38,0)+OFFSET('Sheet 2_Inputs &amp; Outputs'!AK$178,$A38,0)),"Blank")</f>
        <v>0</v>
      </c>
      <c r="AM38" s="133">
        <f ca="1">IFERROR('Sheet 1_Assumptions'!AH40*(OFFSET('Sheet 2_Inputs &amp; Outputs'!AL$134,$A38,0)+OFFSET('Sheet 2_Inputs &amp; Outputs'!AL$156,$A38,0)+OFFSET('Sheet 2_Inputs &amp; Outputs'!AL$178,$A38,0)),"Blank")</f>
        <v>0</v>
      </c>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row>
    <row r="39" spans="1:65" x14ac:dyDescent="0.3">
      <c r="A39" s="138">
        <v>9</v>
      </c>
      <c r="B39" s="312">
        <f t="shared" si="4"/>
        <v>14.099999999999998</v>
      </c>
      <c r="C39" s="120" t="s">
        <v>79</v>
      </c>
      <c r="D39" s="99" t="str">
        <f>'Sheet 1_Assumptions'!C41</f>
        <v>Other</v>
      </c>
      <c r="E39" s="77" t="s">
        <v>131</v>
      </c>
      <c r="F39" s="86">
        <f>'Sheet 1_Assumptions'!D41</f>
        <v>0</v>
      </c>
      <c r="G39" s="244" t="s">
        <v>100</v>
      </c>
      <c r="H39" s="333">
        <f t="shared" ca="1" si="3"/>
        <v>0</v>
      </c>
      <c r="I39" s="133">
        <f ca="1">IFERROR('Sheet 1_Assumptions'!D41*(OFFSET('Sheet 2_Inputs &amp; Outputs'!H$134,$A39,0)+OFFSET('Sheet 2_Inputs &amp; Outputs'!H$156,$A39,0)+OFFSET('Sheet 2_Inputs &amp; Outputs'!H$178,$A39,0)),"Blank")</f>
        <v>0</v>
      </c>
      <c r="J39" s="133">
        <f ca="1">IFERROR('Sheet 1_Assumptions'!E41*(OFFSET('Sheet 2_Inputs &amp; Outputs'!I$134,$A39,0)+OFFSET('Sheet 2_Inputs &amp; Outputs'!I$156,$A39,0)+OFFSET('Sheet 2_Inputs &amp; Outputs'!I$178,$A39,0)),"Blank")</f>
        <v>0</v>
      </c>
      <c r="K39" s="133">
        <f ca="1">IFERROR('Sheet 1_Assumptions'!F41*(OFFSET('Sheet 2_Inputs &amp; Outputs'!J$134,$A39,0)+OFFSET('Sheet 2_Inputs &amp; Outputs'!J$156,$A39,0)+OFFSET('Sheet 2_Inputs &amp; Outputs'!J$178,$A39,0)),"Blank")</f>
        <v>0</v>
      </c>
      <c r="L39" s="133">
        <f ca="1">IFERROR('Sheet 1_Assumptions'!G41*(OFFSET('Sheet 2_Inputs &amp; Outputs'!K$134,$A39,0)+OFFSET('Sheet 2_Inputs &amp; Outputs'!K$156,$A39,0)+OFFSET('Sheet 2_Inputs &amp; Outputs'!K$178,$A39,0)),"Blank")</f>
        <v>0</v>
      </c>
      <c r="M39" s="133">
        <f ca="1">IFERROR('Sheet 1_Assumptions'!H41*(OFFSET('Sheet 2_Inputs &amp; Outputs'!L$134,$A39,0)+OFFSET('Sheet 2_Inputs &amp; Outputs'!L$156,$A39,0)+OFFSET('Sheet 2_Inputs &amp; Outputs'!L$178,$A39,0)),"Blank")</f>
        <v>0</v>
      </c>
      <c r="N39" s="133">
        <f ca="1">IFERROR('Sheet 1_Assumptions'!I41*(OFFSET('Sheet 2_Inputs &amp; Outputs'!M$134,$A39,0)+OFFSET('Sheet 2_Inputs &amp; Outputs'!M$156,$A39,0)+OFFSET('Sheet 2_Inputs &amp; Outputs'!M$178,$A39,0)),"Blank")</f>
        <v>0</v>
      </c>
      <c r="O39" s="133">
        <f ca="1">IFERROR('Sheet 1_Assumptions'!J41*(OFFSET('Sheet 2_Inputs &amp; Outputs'!N$134,$A39,0)+OFFSET('Sheet 2_Inputs &amp; Outputs'!N$156,$A39,0)+OFFSET('Sheet 2_Inputs &amp; Outputs'!N$178,$A39,0)),"Blank")</f>
        <v>0</v>
      </c>
      <c r="P39" s="133">
        <f ca="1">IFERROR('Sheet 1_Assumptions'!K41*(OFFSET('Sheet 2_Inputs &amp; Outputs'!O$134,$A39,0)+OFFSET('Sheet 2_Inputs &amp; Outputs'!O$156,$A39,0)+OFFSET('Sheet 2_Inputs &amp; Outputs'!O$178,$A39,0)),"Blank")</f>
        <v>0</v>
      </c>
      <c r="Q39" s="133">
        <f ca="1">IFERROR('Sheet 1_Assumptions'!L41*(OFFSET('Sheet 2_Inputs &amp; Outputs'!P$134,$A39,0)+OFFSET('Sheet 2_Inputs &amp; Outputs'!P$156,$A39,0)+OFFSET('Sheet 2_Inputs &amp; Outputs'!P$178,$A39,0)),"Blank")</f>
        <v>0</v>
      </c>
      <c r="R39" s="133">
        <f ca="1">IFERROR('Sheet 1_Assumptions'!M41*(OFFSET('Sheet 2_Inputs &amp; Outputs'!Q$134,$A39,0)+OFFSET('Sheet 2_Inputs &amp; Outputs'!Q$156,$A39,0)+OFFSET('Sheet 2_Inputs &amp; Outputs'!Q$178,$A39,0)),"Blank")</f>
        <v>0</v>
      </c>
      <c r="S39" s="133">
        <f ca="1">IFERROR('Sheet 1_Assumptions'!N41*(OFFSET('Sheet 2_Inputs &amp; Outputs'!R$134,$A39,0)+OFFSET('Sheet 2_Inputs &amp; Outputs'!R$156,$A39,0)+OFFSET('Sheet 2_Inputs &amp; Outputs'!R$178,$A39,0)),"Blank")</f>
        <v>0</v>
      </c>
      <c r="T39" s="133">
        <f ca="1">IFERROR('Sheet 1_Assumptions'!O41*(OFFSET('Sheet 2_Inputs &amp; Outputs'!S$134,$A39,0)+OFFSET('Sheet 2_Inputs &amp; Outputs'!S$156,$A39,0)+OFFSET('Sheet 2_Inputs &amp; Outputs'!S$178,$A39,0)),"Blank")</f>
        <v>0</v>
      </c>
      <c r="U39" s="133">
        <f ca="1">IFERROR('Sheet 1_Assumptions'!P41*(OFFSET('Sheet 2_Inputs &amp; Outputs'!T$134,$A39,0)+OFFSET('Sheet 2_Inputs &amp; Outputs'!T$156,$A39,0)+OFFSET('Sheet 2_Inputs &amp; Outputs'!T$178,$A39,0)),"Blank")</f>
        <v>0</v>
      </c>
      <c r="V39" s="133">
        <f ca="1">IFERROR('Sheet 1_Assumptions'!Q41*(OFFSET('Sheet 2_Inputs &amp; Outputs'!U$134,$A39,0)+OFFSET('Sheet 2_Inputs &amp; Outputs'!U$156,$A39,0)+OFFSET('Sheet 2_Inputs &amp; Outputs'!U$178,$A39,0)),"Blank")</f>
        <v>0</v>
      </c>
      <c r="W39" s="133">
        <f ca="1">IFERROR('Sheet 1_Assumptions'!R41*(OFFSET('Sheet 2_Inputs &amp; Outputs'!V$134,$A39,0)+OFFSET('Sheet 2_Inputs &amp; Outputs'!V$156,$A39,0)+OFFSET('Sheet 2_Inputs &amp; Outputs'!V$178,$A39,0)),"Blank")</f>
        <v>0</v>
      </c>
      <c r="X39" s="133">
        <f ca="1">IFERROR('Sheet 1_Assumptions'!S41*(OFFSET('Sheet 2_Inputs &amp; Outputs'!W$134,$A39,0)+OFFSET('Sheet 2_Inputs &amp; Outputs'!W$156,$A39,0)+OFFSET('Sheet 2_Inputs &amp; Outputs'!W$178,$A39,0)),"Blank")</f>
        <v>0</v>
      </c>
      <c r="Y39" s="133">
        <f ca="1">IFERROR('Sheet 1_Assumptions'!T41*(OFFSET('Sheet 2_Inputs &amp; Outputs'!X$134,$A39,0)+OFFSET('Sheet 2_Inputs &amp; Outputs'!X$156,$A39,0)+OFFSET('Sheet 2_Inputs &amp; Outputs'!X$178,$A39,0)),"Blank")</f>
        <v>0</v>
      </c>
      <c r="Z39" s="133">
        <f ca="1">IFERROR('Sheet 1_Assumptions'!U41*(OFFSET('Sheet 2_Inputs &amp; Outputs'!Y$134,$A39,0)+OFFSET('Sheet 2_Inputs &amp; Outputs'!Y$156,$A39,0)+OFFSET('Sheet 2_Inputs &amp; Outputs'!Y$178,$A39,0)),"Blank")</f>
        <v>0</v>
      </c>
      <c r="AA39" s="133">
        <f ca="1">IFERROR('Sheet 1_Assumptions'!V41*(OFFSET('Sheet 2_Inputs &amp; Outputs'!Z$134,$A39,0)+OFFSET('Sheet 2_Inputs &amp; Outputs'!Z$156,$A39,0)+OFFSET('Sheet 2_Inputs &amp; Outputs'!Z$178,$A39,0)),"Blank")</f>
        <v>0</v>
      </c>
      <c r="AB39" s="133">
        <f ca="1">IFERROR('Sheet 1_Assumptions'!W41*(OFFSET('Sheet 2_Inputs &amp; Outputs'!AA$134,$A39,0)+OFFSET('Sheet 2_Inputs &amp; Outputs'!AA$156,$A39,0)+OFFSET('Sheet 2_Inputs &amp; Outputs'!AA$178,$A39,0)),"Blank")</f>
        <v>0</v>
      </c>
      <c r="AC39" s="133">
        <f ca="1">IFERROR('Sheet 1_Assumptions'!X41*(OFFSET('Sheet 2_Inputs &amp; Outputs'!AB$134,$A39,0)+OFFSET('Sheet 2_Inputs &amp; Outputs'!AB$156,$A39,0)+OFFSET('Sheet 2_Inputs &amp; Outputs'!AB$178,$A39,0)),"Blank")</f>
        <v>0</v>
      </c>
      <c r="AD39" s="133">
        <f ca="1">IFERROR('Sheet 1_Assumptions'!Y41*(OFFSET('Sheet 2_Inputs &amp; Outputs'!AC$134,$A39,0)+OFFSET('Sheet 2_Inputs &amp; Outputs'!AC$156,$A39,0)+OFFSET('Sheet 2_Inputs &amp; Outputs'!AC$178,$A39,0)),"Blank")</f>
        <v>0</v>
      </c>
      <c r="AE39" s="133">
        <f ca="1">IFERROR('Sheet 1_Assumptions'!Z41*(OFFSET('Sheet 2_Inputs &amp; Outputs'!AD$134,$A39,0)+OFFSET('Sheet 2_Inputs &amp; Outputs'!AD$156,$A39,0)+OFFSET('Sheet 2_Inputs &amp; Outputs'!AD$178,$A39,0)),"Blank")</f>
        <v>0</v>
      </c>
      <c r="AF39" s="133">
        <f ca="1">IFERROR('Sheet 1_Assumptions'!AA41*(OFFSET('Sheet 2_Inputs &amp; Outputs'!AE$134,$A39,0)+OFFSET('Sheet 2_Inputs &amp; Outputs'!AE$156,$A39,0)+OFFSET('Sheet 2_Inputs &amp; Outputs'!AE$178,$A39,0)),"Blank")</f>
        <v>0</v>
      </c>
      <c r="AG39" s="133">
        <f ca="1">IFERROR('Sheet 1_Assumptions'!AB41*(OFFSET('Sheet 2_Inputs &amp; Outputs'!AF$134,$A39,0)+OFFSET('Sheet 2_Inputs &amp; Outputs'!AF$156,$A39,0)+OFFSET('Sheet 2_Inputs &amp; Outputs'!AF$178,$A39,0)),"Blank")</f>
        <v>0</v>
      </c>
      <c r="AH39" s="133">
        <f ca="1">IFERROR('Sheet 1_Assumptions'!AC41*(OFFSET('Sheet 2_Inputs &amp; Outputs'!AG$134,$A39,0)+OFFSET('Sheet 2_Inputs &amp; Outputs'!AG$156,$A39,0)+OFFSET('Sheet 2_Inputs &amp; Outputs'!AG$178,$A39,0)),"Blank")</f>
        <v>0</v>
      </c>
      <c r="AI39" s="133">
        <f ca="1">IFERROR('Sheet 1_Assumptions'!AD41*(OFFSET('Sheet 2_Inputs &amp; Outputs'!AH$134,$A39,0)+OFFSET('Sheet 2_Inputs &amp; Outputs'!AH$156,$A39,0)+OFFSET('Sheet 2_Inputs &amp; Outputs'!AH$178,$A39,0)),"Blank")</f>
        <v>0</v>
      </c>
      <c r="AJ39" s="133">
        <f ca="1">IFERROR('Sheet 1_Assumptions'!AE41*(OFFSET('Sheet 2_Inputs &amp; Outputs'!AI$134,$A39,0)+OFFSET('Sheet 2_Inputs &amp; Outputs'!AI$156,$A39,0)+OFFSET('Sheet 2_Inputs &amp; Outputs'!AI$178,$A39,0)),"Blank")</f>
        <v>0</v>
      </c>
      <c r="AK39" s="133">
        <f ca="1">IFERROR('Sheet 1_Assumptions'!AF41*(OFFSET('Sheet 2_Inputs &amp; Outputs'!AJ$134,$A39,0)+OFFSET('Sheet 2_Inputs &amp; Outputs'!AJ$156,$A39,0)+OFFSET('Sheet 2_Inputs &amp; Outputs'!AJ$178,$A39,0)),"Blank")</f>
        <v>0</v>
      </c>
      <c r="AL39" s="133">
        <f ca="1">IFERROR('Sheet 1_Assumptions'!AG41*(OFFSET('Sheet 2_Inputs &amp; Outputs'!AK$134,$A39,0)+OFFSET('Sheet 2_Inputs &amp; Outputs'!AK$156,$A39,0)+OFFSET('Sheet 2_Inputs &amp; Outputs'!AK$178,$A39,0)),"Blank")</f>
        <v>0</v>
      </c>
      <c r="AM39" s="133">
        <f ca="1">IFERROR('Sheet 1_Assumptions'!AH41*(OFFSET('Sheet 2_Inputs &amp; Outputs'!AL$134,$A39,0)+OFFSET('Sheet 2_Inputs &amp; Outputs'!AL$156,$A39,0)+OFFSET('Sheet 2_Inputs &amp; Outputs'!AL$178,$A39,0)),"Blank")</f>
        <v>0</v>
      </c>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332"/>
      <c r="BJ39" s="332"/>
      <c r="BK39" s="332"/>
      <c r="BL39" s="332"/>
      <c r="BM39" s="332"/>
    </row>
    <row r="40" spans="1:65" x14ac:dyDescent="0.3">
      <c r="A40" s="138">
        <v>10</v>
      </c>
      <c r="B40" s="312">
        <f t="shared" si="4"/>
        <v>14.109999999999998</v>
      </c>
      <c r="C40" s="120" t="s">
        <v>80</v>
      </c>
      <c r="D40" s="99" t="str">
        <f>'Sheet 1_Assumptions'!C42</f>
        <v>Other</v>
      </c>
      <c r="E40" s="77" t="s">
        <v>131</v>
      </c>
      <c r="F40" s="86">
        <f>'Sheet 1_Assumptions'!D42</f>
        <v>0</v>
      </c>
      <c r="G40" s="244" t="s">
        <v>100</v>
      </c>
      <c r="H40" s="333">
        <f t="shared" ca="1" si="3"/>
        <v>0</v>
      </c>
      <c r="I40" s="133">
        <f ca="1">IFERROR('Sheet 1_Assumptions'!D42*(OFFSET('Sheet 2_Inputs &amp; Outputs'!H$134,$A40,0)+OFFSET('Sheet 2_Inputs &amp; Outputs'!H$156,$A40,0)+OFFSET('Sheet 2_Inputs &amp; Outputs'!H$178,$A40,0)),"Blank")</f>
        <v>0</v>
      </c>
      <c r="J40" s="133">
        <f ca="1">IFERROR('Sheet 1_Assumptions'!E42*(OFFSET('Sheet 2_Inputs &amp; Outputs'!I$134,$A40,0)+OFFSET('Sheet 2_Inputs &amp; Outputs'!I$156,$A40,0)+OFFSET('Sheet 2_Inputs &amp; Outputs'!I$178,$A40,0)),"Blank")</f>
        <v>0</v>
      </c>
      <c r="K40" s="133">
        <f ca="1">IFERROR('Sheet 1_Assumptions'!F42*(OFFSET('Sheet 2_Inputs &amp; Outputs'!J$134,$A40,0)+OFFSET('Sheet 2_Inputs &amp; Outputs'!J$156,$A40,0)+OFFSET('Sheet 2_Inputs &amp; Outputs'!J$178,$A40,0)),"Blank")</f>
        <v>0</v>
      </c>
      <c r="L40" s="133">
        <f ca="1">IFERROR('Sheet 1_Assumptions'!G42*(OFFSET('Sheet 2_Inputs &amp; Outputs'!K$134,$A40,0)+OFFSET('Sheet 2_Inputs &amp; Outputs'!K$156,$A40,0)+OFFSET('Sheet 2_Inputs &amp; Outputs'!K$178,$A40,0)),"Blank")</f>
        <v>0</v>
      </c>
      <c r="M40" s="133">
        <f ca="1">IFERROR('Sheet 1_Assumptions'!H42*(OFFSET('Sheet 2_Inputs &amp; Outputs'!L$134,$A40,0)+OFFSET('Sheet 2_Inputs &amp; Outputs'!L$156,$A40,0)+OFFSET('Sheet 2_Inputs &amp; Outputs'!L$178,$A40,0)),"Blank")</f>
        <v>0</v>
      </c>
      <c r="N40" s="133">
        <f ca="1">IFERROR('Sheet 1_Assumptions'!I42*(OFFSET('Sheet 2_Inputs &amp; Outputs'!M$134,$A40,0)+OFFSET('Sheet 2_Inputs &amp; Outputs'!M$156,$A40,0)+OFFSET('Sheet 2_Inputs &amp; Outputs'!M$178,$A40,0)),"Blank")</f>
        <v>0</v>
      </c>
      <c r="O40" s="133">
        <f ca="1">IFERROR('Sheet 1_Assumptions'!J42*(OFFSET('Sheet 2_Inputs &amp; Outputs'!N$134,$A40,0)+OFFSET('Sheet 2_Inputs &amp; Outputs'!N$156,$A40,0)+OFFSET('Sheet 2_Inputs &amp; Outputs'!N$178,$A40,0)),"Blank")</f>
        <v>0</v>
      </c>
      <c r="P40" s="133">
        <f ca="1">IFERROR('Sheet 1_Assumptions'!K42*(OFFSET('Sheet 2_Inputs &amp; Outputs'!O$134,$A40,0)+OFFSET('Sheet 2_Inputs &amp; Outputs'!O$156,$A40,0)+OFFSET('Sheet 2_Inputs &amp; Outputs'!O$178,$A40,0)),"Blank")</f>
        <v>0</v>
      </c>
      <c r="Q40" s="133">
        <f ca="1">IFERROR('Sheet 1_Assumptions'!L42*(OFFSET('Sheet 2_Inputs &amp; Outputs'!P$134,$A40,0)+OFFSET('Sheet 2_Inputs &amp; Outputs'!P$156,$A40,0)+OFFSET('Sheet 2_Inputs &amp; Outputs'!P$178,$A40,0)),"Blank")</f>
        <v>0</v>
      </c>
      <c r="R40" s="133">
        <f ca="1">IFERROR('Sheet 1_Assumptions'!M42*(OFFSET('Sheet 2_Inputs &amp; Outputs'!Q$134,$A40,0)+OFFSET('Sheet 2_Inputs &amp; Outputs'!Q$156,$A40,0)+OFFSET('Sheet 2_Inputs &amp; Outputs'!Q$178,$A40,0)),"Blank")</f>
        <v>0</v>
      </c>
      <c r="S40" s="133">
        <f ca="1">IFERROR('Sheet 1_Assumptions'!N42*(OFFSET('Sheet 2_Inputs &amp; Outputs'!R$134,$A40,0)+OFFSET('Sheet 2_Inputs &amp; Outputs'!R$156,$A40,0)+OFFSET('Sheet 2_Inputs &amp; Outputs'!R$178,$A40,0)),"Blank")</f>
        <v>0</v>
      </c>
      <c r="T40" s="133">
        <f ca="1">IFERROR('Sheet 1_Assumptions'!O42*(OFFSET('Sheet 2_Inputs &amp; Outputs'!S$134,$A40,0)+OFFSET('Sheet 2_Inputs &amp; Outputs'!S$156,$A40,0)+OFFSET('Sheet 2_Inputs &amp; Outputs'!S$178,$A40,0)),"Blank")</f>
        <v>0</v>
      </c>
      <c r="U40" s="133">
        <f ca="1">IFERROR('Sheet 1_Assumptions'!P42*(OFFSET('Sheet 2_Inputs &amp; Outputs'!T$134,$A40,0)+OFFSET('Sheet 2_Inputs &amp; Outputs'!T$156,$A40,0)+OFFSET('Sheet 2_Inputs &amp; Outputs'!T$178,$A40,0)),"Blank")</f>
        <v>0</v>
      </c>
      <c r="V40" s="133">
        <f ca="1">IFERROR('Sheet 1_Assumptions'!Q42*(OFFSET('Sheet 2_Inputs &amp; Outputs'!U$134,$A40,0)+OFFSET('Sheet 2_Inputs &amp; Outputs'!U$156,$A40,0)+OFFSET('Sheet 2_Inputs &amp; Outputs'!U$178,$A40,0)),"Blank")</f>
        <v>0</v>
      </c>
      <c r="W40" s="133">
        <f ca="1">IFERROR('Sheet 1_Assumptions'!R42*(OFFSET('Sheet 2_Inputs &amp; Outputs'!V$134,$A40,0)+OFFSET('Sheet 2_Inputs &amp; Outputs'!V$156,$A40,0)+OFFSET('Sheet 2_Inputs &amp; Outputs'!V$178,$A40,0)),"Blank")</f>
        <v>0</v>
      </c>
      <c r="X40" s="133">
        <f ca="1">IFERROR('Sheet 1_Assumptions'!S42*(OFFSET('Sheet 2_Inputs &amp; Outputs'!W$134,$A40,0)+OFFSET('Sheet 2_Inputs &amp; Outputs'!W$156,$A40,0)+OFFSET('Sheet 2_Inputs &amp; Outputs'!W$178,$A40,0)),"Blank")</f>
        <v>0</v>
      </c>
      <c r="Y40" s="133">
        <f ca="1">IFERROR('Sheet 1_Assumptions'!T42*(OFFSET('Sheet 2_Inputs &amp; Outputs'!X$134,$A40,0)+OFFSET('Sheet 2_Inputs &amp; Outputs'!X$156,$A40,0)+OFFSET('Sheet 2_Inputs &amp; Outputs'!X$178,$A40,0)),"Blank")</f>
        <v>0</v>
      </c>
      <c r="Z40" s="133">
        <f ca="1">IFERROR('Sheet 1_Assumptions'!U42*(OFFSET('Sheet 2_Inputs &amp; Outputs'!Y$134,$A40,0)+OFFSET('Sheet 2_Inputs &amp; Outputs'!Y$156,$A40,0)+OFFSET('Sheet 2_Inputs &amp; Outputs'!Y$178,$A40,0)),"Blank")</f>
        <v>0</v>
      </c>
      <c r="AA40" s="133">
        <f ca="1">IFERROR('Sheet 1_Assumptions'!V42*(OFFSET('Sheet 2_Inputs &amp; Outputs'!Z$134,$A40,0)+OFFSET('Sheet 2_Inputs &amp; Outputs'!Z$156,$A40,0)+OFFSET('Sheet 2_Inputs &amp; Outputs'!Z$178,$A40,0)),"Blank")</f>
        <v>0</v>
      </c>
      <c r="AB40" s="133">
        <f ca="1">IFERROR('Sheet 1_Assumptions'!W42*(OFFSET('Sheet 2_Inputs &amp; Outputs'!AA$134,$A40,0)+OFFSET('Sheet 2_Inputs &amp; Outputs'!AA$156,$A40,0)+OFFSET('Sheet 2_Inputs &amp; Outputs'!AA$178,$A40,0)),"Blank")</f>
        <v>0</v>
      </c>
      <c r="AC40" s="133">
        <f ca="1">IFERROR('Sheet 1_Assumptions'!X42*(OFFSET('Sheet 2_Inputs &amp; Outputs'!AB$134,$A40,0)+OFFSET('Sheet 2_Inputs &amp; Outputs'!AB$156,$A40,0)+OFFSET('Sheet 2_Inputs &amp; Outputs'!AB$178,$A40,0)),"Blank")</f>
        <v>0</v>
      </c>
      <c r="AD40" s="133">
        <f ca="1">IFERROR('Sheet 1_Assumptions'!Y42*(OFFSET('Sheet 2_Inputs &amp; Outputs'!AC$134,$A40,0)+OFFSET('Sheet 2_Inputs &amp; Outputs'!AC$156,$A40,0)+OFFSET('Sheet 2_Inputs &amp; Outputs'!AC$178,$A40,0)),"Blank")</f>
        <v>0</v>
      </c>
      <c r="AE40" s="133">
        <f ca="1">IFERROR('Sheet 1_Assumptions'!Z42*(OFFSET('Sheet 2_Inputs &amp; Outputs'!AD$134,$A40,0)+OFFSET('Sheet 2_Inputs &amp; Outputs'!AD$156,$A40,0)+OFFSET('Sheet 2_Inputs &amp; Outputs'!AD$178,$A40,0)),"Blank")</f>
        <v>0</v>
      </c>
      <c r="AF40" s="133">
        <f ca="1">IFERROR('Sheet 1_Assumptions'!AA42*(OFFSET('Sheet 2_Inputs &amp; Outputs'!AE$134,$A40,0)+OFFSET('Sheet 2_Inputs &amp; Outputs'!AE$156,$A40,0)+OFFSET('Sheet 2_Inputs &amp; Outputs'!AE$178,$A40,0)),"Blank")</f>
        <v>0</v>
      </c>
      <c r="AG40" s="133">
        <f ca="1">IFERROR('Sheet 1_Assumptions'!AB42*(OFFSET('Sheet 2_Inputs &amp; Outputs'!AF$134,$A40,0)+OFFSET('Sheet 2_Inputs &amp; Outputs'!AF$156,$A40,0)+OFFSET('Sheet 2_Inputs &amp; Outputs'!AF$178,$A40,0)),"Blank")</f>
        <v>0</v>
      </c>
      <c r="AH40" s="133">
        <f ca="1">IFERROR('Sheet 1_Assumptions'!AC42*(OFFSET('Sheet 2_Inputs &amp; Outputs'!AG$134,$A40,0)+OFFSET('Sheet 2_Inputs &amp; Outputs'!AG$156,$A40,0)+OFFSET('Sheet 2_Inputs &amp; Outputs'!AG$178,$A40,0)),"Blank")</f>
        <v>0</v>
      </c>
      <c r="AI40" s="133">
        <f ca="1">IFERROR('Sheet 1_Assumptions'!AD42*(OFFSET('Sheet 2_Inputs &amp; Outputs'!AH$134,$A40,0)+OFFSET('Sheet 2_Inputs &amp; Outputs'!AH$156,$A40,0)+OFFSET('Sheet 2_Inputs &amp; Outputs'!AH$178,$A40,0)),"Blank")</f>
        <v>0</v>
      </c>
      <c r="AJ40" s="133">
        <f ca="1">IFERROR('Sheet 1_Assumptions'!AE42*(OFFSET('Sheet 2_Inputs &amp; Outputs'!AI$134,$A40,0)+OFFSET('Sheet 2_Inputs &amp; Outputs'!AI$156,$A40,0)+OFFSET('Sheet 2_Inputs &amp; Outputs'!AI$178,$A40,0)),"Blank")</f>
        <v>0</v>
      </c>
      <c r="AK40" s="133">
        <f ca="1">IFERROR('Sheet 1_Assumptions'!AF42*(OFFSET('Sheet 2_Inputs &amp; Outputs'!AJ$134,$A40,0)+OFFSET('Sheet 2_Inputs &amp; Outputs'!AJ$156,$A40,0)+OFFSET('Sheet 2_Inputs &amp; Outputs'!AJ$178,$A40,0)),"Blank")</f>
        <v>0</v>
      </c>
      <c r="AL40" s="133">
        <f ca="1">IFERROR('Sheet 1_Assumptions'!AG42*(OFFSET('Sheet 2_Inputs &amp; Outputs'!AK$134,$A40,0)+OFFSET('Sheet 2_Inputs &amp; Outputs'!AK$156,$A40,0)+OFFSET('Sheet 2_Inputs &amp; Outputs'!AK$178,$A40,0)),"Blank")</f>
        <v>0</v>
      </c>
      <c r="AM40" s="133">
        <f ca="1">IFERROR('Sheet 1_Assumptions'!AH42*(OFFSET('Sheet 2_Inputs &amp; Outputs'!AL$134,$A40,0)+OFFSET('Sheet 2_Inputs &amp; Outputs'!AL$156,$A40,0)+OFFSET('Sheet 2_Inputs &amp; Outputs'!AL$178,$A40,0)),"Blank")</f>
        <v>0</v>
      </c>
      <c r="AN40" s="332"/>
      <c r="AO40" s="332"/>
      <c r="AP40" s="332"/>
      <c r="AQ40" s="332"/>
      <c r="AR40" s="332"/>
      <c r="AS40" s="332"/>
      <c r="AT40" s="332"/>
      <c r="AU40" s="332"/>
      <c r="AV40" s="332"/>
      <c r="AW40" s="332"/>
      <c r="AX40" s="332"/>
      <c r="AY40" s="332"/>
      <c r="AZ40" s="332"/>
      <c r="BA40" s="332"/>
      <c r="BB40" s="332"/>
      <c r="BC40" s="332"/>
      <c r="BD40" s="332"/>
      <c r="BE40" s="332"/>
      <c r="BF40" s="332"/>
      <c r="BG40" s="332"/>
      <c r="BH40" s="332"/>
      <c r="BI40" s="332"/>
      <c r="BJ40" s="332"/>
      <c r="BK40" s="332"/>
      <c r="BL40" s="332"/>
      <c r="BM40" s="332"/>
    </row>
    <row r="41" spans="1:65" x14ac:dyDescent="0.3">
      <c r="A41" s="138">
        <v>11</v>
      </c>
      <c r="B41" s="312">
        <f t="shared" si="4"/>
        <v>14.119999999999997</v>
      </c>
      <c r="C41" s="120" t="s">
        <v>81</v>
      </c>
      <c r="D41" s="99" t="str">
        <f>'Sheet 1_Assumptions'!C43</f>
        <v>Other</v>
      </c>
      <c r="E41" s="77" t="s">
        <v>131</v>
      </c>
      <c r="F41" s="86">
        <f>'Sheet 1_Assumptions'!D43</f>
        <v>0</v>
      </c>
      <c r="G41" s="244" t="s">
        <v>100</v>
      </c>
      <c r="H41" s="333">
        <f t="shared" ca="1" si="3"/>
        <v>0</v>
      </c>
      <c r="I41" s="133">
        <f ca="1">IFERROR('Sheet 1_Assumptions'!D43*(OFFSET('Sheet 2_Inputs &amp; Outputs'!H$134,$A41,0)+OFFSET('Sheet 2_Inputs &amp; Outputs'!H$156,$A41,0)+OFFSET('Sheet 2_Inputs &amp; Outputs'!H$178,$A41,0)),"Blank")</f>
        <v>0</v>
      </c>
      <c r="J41" s="133">
        <f ca="1">IFERROR('Sheet 1_Assumptions'!E43*(OFFSET('Sheet 2_Inputs &amp; Outputs'!I$134,$A41,0)+OFFSET('Sheet 2_Inputs &amp; Outputs'!I$156,$A41,0)+OFFSET('Sheet 2_Inputs &amp; Outputs'!I$178,$A41,0)),"Blank")</f>
        <v>0</v>
      </c>
      <c r="K41" s="133">
        <f ca="1">IFERROR('Sheet 1_Assumptions'!F43*(OFFSET('Sheet 2_Inputs &amp; Outputs'!J$134,$A41,0)+OFFSET('Sheet 2_Inputs &amp; Outputs'!J$156,$A41,0)+OFFSET('Sheet 2_Inputs &amp; Outputs'!J$178,$A41,0)),"Blank")</f>
        <v>0</v>
      </c>
      <c r="L41" s="133">
        <f ca="1">IFERROR('Sheet 1_Assumptions'!G43*(OFFSET('Sheet 2_Inputs &amp; Outputs'!K$134,$A41,0)+OFFSET('Sheet 2_Inputs &amp; Outputs'!K$156,$A41,0)+OFFSET('Sheet 2_Inputs &amp; Outputs'!K$178,$A41,0)),"Blank")</f>
        <v>0</v>
      </c>
      <c r="M41" s="133">
        <f ca="1">IFERROR('Sheet 1_Assumptions'!H43*(OFFSET('Sheet 2_Inputs &amp; Outputs'!L$134,$A41,0)+OFFSET('Sheet 2_Inputs &amp; Outputs'!L$156,$A41,0)+OFFSET('Sheet 2_Inputs &amp; Outputs'!L$178,$A41,0)),"Blank")</f>
        <v>0</v>
      </c>
      <c r="N41" s="133">
        <f ca="1">IFERROR('Sheet 1_Assumptions'!I43*(OFFSET('Sheet 2_Inputs &amp; Outputs'!M$134,$A41,0)+OFFSET('Sheet 2_Inputs &amp; Outputs'!M$156,$A41,0)+OFFSET('Sheet 2_Inputs &amp; Outputs'!M$178,$A41,0)),"Blank")</f>
        <v>0</v>
      </c>
      <c r="O41" s="133">
        <f ca="1">IFERROR('Sheet 1_Assumptions'!J43*(OFFSET('Sheet 2_Inputs &amp; Outputs'!N$134,$A41,0)+OFFSET('Sheet 2_Inputs &amp; Outputs'!N$156,$A41,0)+OFFSET('Sheet 2_Inputs &amp; Outputs'!N$178,$A41,0)),"Blank")</f>
        <v>0</v>
      </c>
      <c r="P41" s="133">
        <f ca="1">IFERROR('Sheet 1_Assumptions'!K43*(OFFSET('Sheet 2_Inputs &amp; Outputs'!O$134,$A41,0)+OFFSET('Sheet 2_Inputs &amp; Outputs'!O$156,$A41,0)+OFFSET('Sheet 2_Inputs &amp; Outputs'!O$178,$A41,0)),"Blank")</f>
        <v>0</v>
      </c>
      <c r="Q41" s="133">
        <f ca="1">IFERROR('Sheet 1_Assumptions'!L43*(OFFSET('Sheet 2_Inputs &amp; Outputs'!P$134,$A41,0)+OFFSET('Sheet 2_Inputs &amp; Outputs'!P$156,$A41,0)+OFFSET('Sheet 2_Inputs &amp; Outputs'!P$178,$A41,0)),"Blank")</f>
        <v>0</v>
      </c>
      <c r="R41" s="133">
        <f ca="1">IFERROR('Sheet 1_Assumptions'!M43*(OFFSET('Sheet 2_Inputs &amp; Outputs'!Q$134,$A41,0)+OFFSET('Sheet 2_Inputs &amp; Outputs'!Q$156,$A41,0)+OFFSET('Sheet 2_Inputs &amp; Outputs'!Q$178,$A41,0)),"Blank")</f>
        <v>0</v>
      </c>
      <c r="S41" s="133">
        <f ca="1">IFERROR('Sheet 1_Assumptions'!N43*(OFFSET('Sheet 2_Inputs &amp; Outputs'!R$134,$A41,0)+OFFSET('Sheet 2_Inputs &amp; Outputs'!R$156,$A41,0)+OFFSET('Sheet 2_Inputs &amp; Outputs'!R$178,$A41,0)),"Blank")</f>
        <v>0</v>
      </c>
      <c r="T41" s="133">
        <f ca="1">IFERROR('Sheet 1_Assumptions'!O43*(OFFSET('Sheet 2_Inputs &amp; Outputs'!S$134,$A41,0)+OFFSET('Sheet 2_Inputs &amp; Outputs'!S$156,$A41,0)+OFFSET('Sheet 2_Inputs &amp; Outputs'!S$178,$A41,0)),"Blank")</f>
        <v>0</v>
      </c>
      <c r="U41" s="133">
        <f ca="1">IFERROR('Sheet 1_Assumptions'!P43*(OFFSET('Sheet 2_Inputs &amp; Outputs'!T$134,$A41,0)+OFFSET('Sheet 2_Inputs &amp; Outputs'!T$156,$A41,0)+OFFSET('Sheet 2_Inputs &amp; Outputs'!T$178,$A41,0)),"Blank")</f>
        <v>0</v>
      </c>
      <c r="V41" s="133">
        <f ca="1">IFERROR('Sheet 1_Assumptions'!Q43*(OFFSET('Sheet 2_Inputs &amp; Outputs'!U$134,$A41,0)+OFFSET('Sheet 2_Inputs &amp; Outputs'!U$156,$A41,0)+OFFSET('Sheet 2_Inputs &amp; Outputs'!U$178,$A41,0)),"Blank")</f>
        <v>0</v>
      </c>
      <c r="W41" s="133">
        <f ca="1">IFERROR('Sheet 1_Assumptions'!R43*(OFFSET('Sheet 2_Inputs &amp; Outputs'!V$134,$A41,0)+OFFSET('Sheet 2_Inputs &amp; Outputs'!V$156,$A41,0)+OFFSET('Sheet 2_Inputs &amp; Outputs'!V$178,$A41,0)),"Blank")</f>
        <v>0</v>
      </c>
      <c r="X41" s="133">
        <f ca="1">IFERROR('Sheet 1_Assumptions'!S43*(OFFSET('Sheet 2_Inputs &amp; Outputs'!W$134,$A41,0)+OFFSET('Sheet 2_Inputs &amp; Outputs'!W$156,$A41,0)+OFFSET('Sheet 2_Inputs &amp; Outputs'!W$178,$A41,0)),"Blank")</f>
        <v>0</v>
      </c>
      <c r="Y41" s="133">
        <f ca="1">IFERROR('Sheet 1_Assumptions'!T43*(OFFSET('Sheet 2_Inputs &amp; Outputs'!X$134,$A41,0)+OFFSET('Sheet 2_Inputs &amp; Outputs'!X$156,$A41,0)+OFFSET('Sheet 2_Inputs &amp; Outputs'!X$178,$A41,0)),"Blank")</f>
        <v>0</v>
      </c>
      <c r="Z41" s="133">
        <f ca="1">IFERROR('Sheet 1_Assumptions'!U43*(OFFSET('Sheet 2_Inputs &amp; Outputs'!Y$134,$A41,0)+OFFSET('Sheet 2_Inputs &amp; Outputs'!Y$156,$A41,0)+OFFSET('Sheet 2_Inputs &amp; Outputs'!Y$178,$A41,0)),"Blank")</f>
        <v>0</v>
      </c>
      <c r="AA41" s="133">
        <f ca="1">IFERROR('Sheet 1_Assumptions'!V43*(OFFSET('Sheet 2_Inputs &amp; Outputs'!Z$134,$A41,0)+OFFSET('Sheet 2_Inputs &amp; Outputs'!Z$156,$A41,0)+OFFSET('Sheet 2_Inputs &amp; Outputs'!Z$178,$A41,0)),"Blank")</f>
        <v>0</v>
      </c>
      <c r="AB41" s="133">
        <f ca="1">IFERROR('Sheet 1_Assumptions'!W43*(OFFSET('Sheet 2_Inputs &amp; Outputs'!AA$134,$A41,0)+OFFSET('Sheet 2_Inputs &amp; Outputs'!AA$156,$A41,0)+OFFSET('Sheet 2_Inputs &amp; Outputs'!AA$178,$A41,0)),"Blank")</f>
        <v>0</v>
      </c>
      <c r="AC41" s="133">
        <f ca="1">IFERROR('Sheet 1_Assumptions'!X43*(OFFSET('Sheet 2_Inputs &amp; Outputs'!AB$134,$A41,0)+OFFSET('Sheet 2_Inputs &amp; Outputs'!AB$156,$A41,0)+OFFSET('Sheet 2_Inputs &amp; Outputs'!AB$178,$A41,0)),"Blank")</f>
        <v>0</v>
      </c>
      <c r="AD41" s="133">
        <f ca="1">IFERROR('Sheet 1_Assumptions'!Y43*(OFFSET('Sheet 2_Inputs &amp; Outputs'!AC$134,$A41,0)+OFFSET('Sheet 2_Inputs &amp; Outputs'!AC$156,$A41,0)+OFFSET('Sheet 2_Inputs &amp; Outputs'!AC$178,$A41,0)),"Blank")</f>
        <v>0</v>
      </c>
      <c r="AE41" s="133">
        <f ca="1">IFERROR('Sheet 1_Assumptions'!Z43*(OFFSET('Sheet 2_Inputs &amp; Outputs'!AD$134,$A41,0)+OFFSET('Sheet 2_Inputs &amp; Outputs'!AD$156,$A41,0)+OFFSET('Sheet 2_Inputs &amp; Outputs'!AD$178,$A41,0)),"Blank")</f>
        <v>0</v>
      </c>
      <c r="AF41" s="133">
        <f ca="1">IFERROR('Sheet 1_Assumptions'!AA43*(OFFSET('Sheet 2_Inputs &amp; Outputs'!AE$134,$A41,0)+OFFSET('Sheet 2_Inputs &amp; Outputs'!AE$156,$A41,0)+OFFSET('Sheet 2_Inputs &amp; Outputs'!AE$178,$A41,0)),"Blank")</f>
        <v>0</v>
      </c>
      <c r="AG41" s="133">
        <f ca="1">IFERROR('Sheet 1_Assumptions'!AB43*(OFFSET('Sheet 2_Inputs &amp; Outputs'!AF$134,$A41,0)+OFFSET('Sheet 2_Inputs &amp; Outputs'!AF$156,$A41,0)+OFFSET('Sheet 2_Inputs &amp; Outputs'!AF$178,$A41,0)),"Blank")</f>
        <v>0</v>
      </c>
      <c r="AH41" s="133">
        <f ca="1">IFERROR('Sheet 1_Assumptions'!AC43*(OFFSET('Sheet 2_Inputs &amp; Outputs'!AG$134,$A41,0)+OFFSET('Sheet 2_Inputs &amp; Outputs'!AG$156,$A41,0)+OFFSET('Sheet 2_Inputs &amp; Outputs'!AG$178,$A41,0)),"Blank")</f>
        <v>0</v>
      </c>
      <c r="AI41" s="133">
        <f ca="1">IFERROR('Sheet 1_Assumptions'!AD43*(OFFSET('Sheet 2_Inputs &amp; Outputs'!AH$134,$A41,0)+OFFSET('Sheet 2_Inputs &amp; Outputs'!AH$156,$A41,0)+OFFSET('Sheet 2_Inputs &amp; Outputs'!AH$178,$A41,0)),"Blank")</f>
        <v>0</v>
      </c>
      <c r="AJ41" s="133">
        <f ca="1">IFERROR('Sheet 1_Assumptions'!AE43*(OFFSET('Sheet 2_Inputs &amp; Outputs'!AI$134,$A41,0)+OFFSET('Sheet 2_Inputs &amp; Outputs'!AI$156,$A41,0)+OFFSET('Sheet 2_Inputs &amp; Outputs'!AI$178,$A41,0)),"Blank")</f>
        <v>0</v>
      </c>
      <c r="AK41" s="133">
        <f ca="1">IFERROR('Sheet 1_Assumptions'!AF43*(OFFSET('Sheet 2_Inputs &amp; Outputs'!AJ$134,$A41,0)+OFFSET('Sheet 2_Inputs &amp; Outputs'!AJ$156,$A41,0)+OFFSET('Sheet 2_Inputs &amp; Outputs'!AJ$178,$A41,0)),"Blank")</f>
        <v>0</v>
      </c>
      <c r="AL41" s="133">
        <f ca="1">IFERROR('Sheet 1_Assumptions'!AG43*(OFFSET('Sheet 2_Inputs &amp; Outputs'!AK$134,$A41,0)+OFFSET('Sheet 2_Inputs &amp; Outputs'!AK$156,$A41,0)+OFFSET('Sheet 2_Inputs &amp; Outputs'!AK$178,$A41,0)),"Blank")</f>
        <v>0</v>
      </c>
      <c r="AM41" s="133">
        <f ca="1">IFERROR('Sheet 1_Assumptions'!AH43*(OFFSET('Sheet 2_Inputs &amp; Outputs'!AL$134,$A41,0)+OFFSET('Sheet 2_Inputs &amp; Outputs'!AL$156,$A41,0)+OFFSET('Sheet 2_Inputs &amp; Outputs'!AL$178,$A41,0)),"Blank")</f>
        <v>0</v>
      </c>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row>
    <row r="42" spans="1:65" x14ac:dyDescent="0.3">
      <c r="A42" s="138">
        <v>12</v>
      </c>
      <c r="B42" s="312">
        <f t="shared" si="4"/>
        <v>14.129999999999997</v>
      </c>
      <c r="C42" s="120" t="s">
        <v>82</v>
      </c>
      <c r="D42" s="99" t="str">
        <f>'Sheet 1_Assumptions'!C44</f>
        <v>Other</v>
      </c>
      <c r="E42" s="77" t="s">
        <v>131</v>
      </c>
      <c r="F42" s="86">
        <f>'Sheet 1_Assumptions'!D44</f>
        <v>0</v>
      </c>
      <c r="G42" s="244" t="s">
        <v>100</v>
      </c>
      <c r="H42" s="333">
        <f t="shared" ca="1" si="3"/>
        <v>0</v>
      </c>
      <c r="I42" s="133">
        <f ca="1">IFERROR('Sheet 1_Assumptions'!D44*(OFFSET('Sheet 2_Inputs &amp; Outputs'!H$134,$A42,0)+OFFSET('Sheet 2_Inputs &amp; Outputs'!H$156,$A42,0)+OFFSET('Sheet 2_Inputs &amp; Outputs'!H$178,$A42,0)),"Blank")</f>
        <v>0</v>
      </c>
      <c r="J42" s="133">
        <f ca="1">IFERROR('Sheet 1_Assumptions'!E44*(OFFSET('Sheet 2_Inputs &amp; Outputs'!I$134,$A42,0)+OFFSET('Sheet 2_Inputs &amp; Outputs'!I$156,$A42,0)+OFFSET('Sheet 2_Inputs &amp; Outputs'!I$178,$A42,0)),"Blank")</f>
        <v>0</v>
      </c>
      <c r="K42" s="133">
        <f ca="1">IFERROR('Sheet 1_Assumptions'!F44*(OFFSET('Sheet 2_Inputs &amp; Outputs'!J$134,$A42,0)+OFFSET('Sheet 2_Inputs &amp; Outputs'!J$156,$A42,0)+OFFSET('Sheet 2_Inputs &amp; Outputs'!J$178,$A42,0)),"Blank")</f>
        <v>0</v>
      </c>
      <c r="L42" s="133">
        <f ca="1">IFERROR('Sheet 1_Assumptions'!G44*(OFFSET('Sheet 2_Inputs &amp; Outputs'!K$134,$A42,0)+OFFSET('Sheet 2_Inputs &amp; Outputs'!K$156,$A42,0)+OFFSET('Sheet 2_Inputs &amp; Outputs'!K$178,$A42,0)),"Blank")</f>
        <v>0</v>
      </c>
      <c r="M42" s="133">
        <f ca="1">IFERROR('Sheet 1_Assumptions'!H44*(OFFSET('Sheet 2_Inputs &amp; Outputs'!L$134,$A42,0)+OFFSET('Sheet 2_Inputs &amp; Outputs'!L$156,$A42,0)+OFFSET('Sheet 2_Inputs &amp; Outputs'!L$178,$A42,0)),"Blank")</f>
        <v>0</v>
      </c>
      <c r="N42" s="133">
        <f ca="1">IFERROR('Sheet 1_Assumptions'!I44*(OFFSET('Sheet 2_Inputs &amp; Outputs'!M$134,$A42,0)+OFFSET('Sheet 2_Inputs &amp; Outputs'!M$156,$A42,0)+OFFSET('Sheet 2_Inputs &amp; Outputs'!M$178,$A42,0)),"Blank")</f>
        <v>0</v>
      </c>
      <c r="O42" s="133">
        <f ca="1">IFERROR('Sheet 1_Assumptions'!J44*(OFFSET('Sheet 2_Inputs &amp; Outputs'!N$134,$A42,0)+OFFSET('Sheet 2_Inputs &amp; Outputs'!N$156,$A42,0)+OFFSET('Sheet 2_Inputs &amp; Outputs'!N$178,$A42,0)),"Blank")</f>
        <v>0</v>
      </c>
      <c r="P42" s="133">
        <f ca="1">IFERROR('Sheet 1_Assumptions'!K44*(OFFSET('Sheet 2_Inputs &amp; Outputs'!O$134,$A42,0)+OFFSET('Sheet 2_Inputs &amp; Outputs'!O$156,$A42,0)+OFFSET('Sheet 2_Inputs &amp; Outputs'!O$178,$A42,0)),"Blank")</f>
        <v>0</v>
      </c>
      <c r="Q42" s="133">
        <f ca="1">IFERROR('Sheet 1_Assumptions'!L44*(OFFSET('Sheet 2_Inputs &amp; Outputs'!P$134,$A42,0)+OFFSET('Sheet 2_Inputs &amp; Outputs'!P$156,$A42,0)+OFFSET('Sheet 2_Inputs &amp; Outputs'!P$178,$A42,0)),"Blank")</f>
        <v>0</v>
      </c>
      <c r="R42" s="133">
        <f ca="1">IFERROR('Sheet 1_Assumptions'!M44*(OFFSET('Sheet 2_Inputs &amp; Outputs'!Q$134,$A42,0)+OFFSET('Sheet 2_Inputs &amp; Outputs'!Q$156,$A42,0)+OFFSET('Sheet 2_Inputs &amp; Outputs'!Q$178,$A42,0)),"Blank")</f>
        <v>0</v>
      </c>
      <c r="S42" s="133">
        <f ca="1">IFERROR('Sheet 1_Assumptions'!N44*(OFFSET('Sheet 2_Inputs &amp; Outputs'!R$134,$A42,0)+OFFSET('Sheet 2_Inputs &amp; Outputs'!R$156,$A42,0)+OFFSET('Sheet 2_Inputs &amp; Outputs'!R$178,$A42,0)),"Blank")</f>
        <v>0</v>
      </c>
      <c r="T42" s="133">
        <f ca="1">IFERROR('Sheet 1_Assumptions'!O44*(OFFSET('Sheet 2_Inputs &amp; Outputs'!S$134,$A42,0)+OFFSET('Sheet 2_Inputs &amp; Outputs'!S$156,$A42,0)+OFFSET('Sheet 2_Inputs &amp; Outputs'!S$178,$A42,0)),"Blank")</f>
        <v>0</v>
      </c>
      <c r="U42" s="133">
        <f ca="1">IFERROR('Sheet 1_Assumptions'!P44*(OFFSET('Sheet 2_Inputs &amp; Outputs'!T$134,$A42,0)+OFFSET('Sheet 2_Inputs &amp; Outputs'!T$156,$A42,0)+OFFSET('Sheet 2_Inputs &amp; Outputs'!T$178,$A42,0)),"Blank")</f>
        <v>0</v>
      </c>
      <c r="V42" s="133">
        <f ca="1">IFERROR('Sheet 1_Assumptions'!Q44*(OFFSET('Sheet 2_Inputs &amp; Outputs'!U$134,$A42,0)+OFFSET('Sheet 2_Inputs &amp; Outputs'!U$156,$A42,0)+OFFSET('Sheet 2_Inputs &amp; Outputs'!U$178,$A42,0)),"Blank")</f>
        <v>0</v>
      </c>
      <c r="W42" s="133">
        <f ca="1">IFERROR('Sheet 1_Assumptions'!R44*(OFFSET('Sheet 2_Inputs &amp; Outputs'!V$134,$A42,0)+OFFSET('Sheet 2_Inputs &amp; Outputs'!V$156,$A42,0)+OFFSET('Sheet 2_Inputs &amp; Outputs'!V$178,$A42,0)),"Blank")</f>
        <v>0</v>
      </c>
      <c r="X42" s="133">
        <f ca="1">IFERROR('Sheet 1_Assumptions'!S44*(OFFSET('Sheet 2_Inputs &amp; Outputs'!W$134,$A42,0)+OFFSET('Sheet 2_Inputs &amp; Outputs'!W$156,$A42,0)+OFFSET('Sheet 2_Inputs &amp; Outputs'!W$178,$A42,0)),"Blank")</f>
        <v>0</v>
      </c>
      <c r="Y42" s="133">
        <f ca="1">IFERROR('Sheet 1_Assumptions'!T44*(OFFSET('Sheet 2_Inputs &amp; Outputs'!X$134,$A42,0)+OFFSET('Sheet 2_Inputs &amp; Outputs'!X$156,$A42,0)+OFFSET('Sheet 2_Inputs &amp; Outputs'!X$178,$A42,0)),"Blank")</f>
        <v>0</v>
      </c>
      <c r="Z42" s="133">
        <f ca="1">IFERROR('Sheet 1_Assumptions'!U44*(OFFSET('Sheet 2_Inputs &amp; Outputs'!Y$134,$A42,0)+OFFSET('Sheet 2_Inputs &amp; Outputs'!Y$156,$A42,0)+OFFSET('Sheet 2_Inputs &amp; Outputs'!Y$178,$A42,0)),"Blank")</f>
        <v>0</v>
      </c>
      <c r="AA42" s="133">
        <f ca="1">IFERROR('Sheet 1_Assumptions'!V44*(OFFSET('Sheet 2_Inputs &amp; Outputs'!Z$134,$A42,0)+OFFSET('Sheet 2_Inputs &amp; Outputs'!Z$156,$A42,0)+OFFSET('Sheet 2_Inputs &amp; Outputs'!Z$178,$A42,0)),"Blank")</f>
        <v>0</v>
      </c>
      <c r="AB42" s="133">
        <f ca="1">IFERROR('Sheet 1_Assumptions'!W44*(OFFSET('Sheet 2_Inputs &amp; Outputs'!AA$134,$A42,0)+OFFSET('Sheet 2_Inputs &amp; Outputs'!AA$156,$A42,0)+OFFSET('Sheet 2_Inputs &amp; Outputs'!AA$178,$A42,0)),"Blank")</f>
        <v>0</v>
      </c>
      <c r="AC42" s="133">
        <f ca="1">IFERROR('Sheet 1_Assumptions'!X44*(OFFSET('Sheet 2_Inputs &amp; Outputs'!AB$134,$A42,0)+OFFSET('Sheet 2_Inputs &amp; Outputs'!AB$156,$A42,0)+OFFSET('Sheet 2_Inputs &amp; Outputs'!AB$178,$A42,0)),"Blank")</f>
        <v>0</v>
      </c>
      <c r="AD42" s="133">
        <f ca="1">IFERROR('Sheet 1_Assumptions'!Y44*(OFFSET('Sheet 2_Inputs &amp; Outputs'!AC$134,$A42,0)+OFFSET('Sheet 2_Inputs &amp; Outputs'!AC$156,$A42,0)+OFFSET('Sheet 2_Inputs &amp; Outputs'!AC$178,$A42,0)),"Blank")</f>
        <v>0</v>
      </c>
      <c r="AE42" s="133">
        <f ca="1">IFERROR('Sheet 1_Assumptions'!Z44*(OFFSET('Sheet 2_Inputs &amp; Outputs'!AD$134,$A42,0)+OFFSET('Sheet 2_Inputs &amp; Outputs'!AD$156,$A42,0)+OFFSET('Sheet 2_Inputs &amp; Outputs'!AD$178,$A42,0)),"Blank")</f>
        <v>0</v>
      </c>
      <c r="AF42" s="133">
        <f ca="1">IFERROR('Sheet 1_Assumptions'!AA44*(OFFSET('Sheet 2_Inputs &amp; Outputs'!AE$134,$A42,0)+OFFSET('Sheet 2_Inputs &amp; Outputs'!AE$156,$A42,0)+OFFSET('Sheet 2_Inputs &amp; Outputs'!AE$178,$A42,0)),"Blank")</f>
        <v>0</v>
      </c>
      <c r="AG42" s="133">
        <f ca="1">IFERROR('Sheet 1_Assumptions'!AB44*(OFFSET('Sheet 2_Inputs &amp; Outputs'!AF$134,$A42,0)+OFFSET('Sheet 2_Inputs &amp; Outputs'!AF$156,$A42,0)+OFFSET('Sheet 2_Inputs &amp; Outputs'!AF$178,$A42,0)),"Blank")</f>
        <v>0</v>
      </c>
      <c r="AH42" s="133">
        <f ca="1">IFERROR('Sheet 1_Assumptions'!AC44*(OFFSET('Sheet 2_Inputs &amp; Outputs'!AG$134,$A42,0)+OFFSET('Sheet 2_Inputs &amp; Outputs'!AG$156,$A42,0)+OFFSET('Sheet 2_Inputs &amp; Outputs'!AG$178,$A42,0)),"Blank")</f>
        <v>0</v>
      </c>
      <c r="AI42" s="133">
        <f ca="1">IFERROR('Sheet 1_Assumptions'!AD44*(OFFSET('Sheet 2_Inputs &amp; Outputs'!AH$134,$A42,0)+OFFSET('Sheet 2_Inputs &amp; Outputs'!AH$156,$A42,0)+OFFSET('Sheet 2_Inputs &amp; Outputs'!AH$178,$A42,0)),"Blank")</f>
        <v>0</v>
      </c>
      <c r="AJ42" s="133">
        <f ca="1">IFERROR('Sheet 1_Assumptions'!AE44*(OFFSET('Sheet 2_Inputs &amp; Outputs'!AI$134,$A42,0)+OFFSET('Sheet 2_Inputs &amp; Outputs'!AI$156,$A42,0)+OFFSET('Sheet 2_Inputs &amp; Outputs'!AI$178,$A42,0)),"Blank")</f>
        <v>0</v>
      </c>
      <c r="AK42" s="133">
        <f ca="1">IFERROR('Sheet 1_Assumptions'!AF44*(OFFSET('Sheet 2_Inputs &amp; Outputs'!AJ$134,$A42,0)+OFFSET('Sheet 2_Inputs &amp; Outputs'!AJ$156,$A42,0)+OFFSET('Sheet 2_Inputs &amp; Outputs'!AJ$178,$A42,0)),"Blank")</f>
        <v>0</v>
      </c>
      <c r="AL42" s="133">
        <f ca="1">IFERROR('Sheet 1_Assumptions'!AG44*(OFFSET('Sheet 2_Inputs &amp; Outputs'!AK$134,$A42,0)+OFFSET('Sheet 2_Inputs &amp; Outputs'!AK$156,$A42,0)+OFFSET('Sheet 2_Inputs &amp; Outputs'!AK$178,$A42,0)),"Blank")</f>
        <v>0</v>
      </c>
      <c r="AM42" s="133">
        <f ca="1">IFERROR('Sheet 1_Assumptions'!AH44*(OFFSET('Sheet 2_Inputs &amp; Outputs'!AL$134,$A42,0)+OFFSET('Sheet 2_Inputs &amp; Outputs'!AL$156,$A42,0)+OFFSET('Sheet 2_Inputs &amp; Outputs'!AL$178,$A42,0)),"Blank")</f>
        <v>0</v>
      </c>
      <c r="AN42" s="332"/>
      <c r="AO42" s="332"/>
      <c r="AP42" s="332"/>
      <c r="AQ42" s="332"/>
      <c r="AR42" s="332"/>
      <c r="AS42" s="332"/>
      <c r="AT42" s="332"/>
      <c r="AU42" s="332"/>
      <c r="AV42" s="332"/>
      <c r="AW42" s="332"/>
      <c r="AX42" s="332"/>
      <c r="AY42" s="332"/>
      <c r="AZ42" s="332"/>
      <c r="BA42" s="332"/>
      <c r="BB42" s="332"/>
      <c r="BC42" s="332"/>
      <c r="BD42" s="332"/>
      <c r="BE42" s="332"/>
      <c r="BF42" s="332"/>
      <c r="BG42" s="332"/>
      <c r="BH42" s="332"/>
      <c r="BI42" s="332"/>
      <c r="BJ42" s="332"/>
      <c r="BK42" s="332"/>
      <c r="BL42" s="332"/>
      <c r="BM42" s="332"/>
    </row>
    <row r="43" spans="1:65" x14ac:dyDescent="0.3">
      <c r="A43" s="138">
        <v>13</v>
      </c>
      <c r="B43" s="312">
        <f t="shared" si="4"/>
        <v>14.139999999999997</v>
      </c>
      <c r="C43" s="120" t="s">
        <v>83</v>
      </c>
      <c r="D43" s="99" t="str">
        <f>'Sheet 1_Assumptions'!C45</f>
        <v>Other</v>
      </c>
      <c r="E43" s="77" t="s">
        <v>131</v>
      </c>
      <c r="F43" s="86">
        <f>'Sheet 1_Assumptions'!D45</f>
        <v>0</v>
      </c>
      <c r="G43" s="244" t="s">
        <v>100</v>
      </c>
      <c r="H43" s="333">
        <f t="shared" ca="1" si="3"/>
        <v>0</v>
      </c>
      <c r="I43" s="133">
        <f ca="1">IFERROR('Sheet 1_Assumptions'!D45*(OFFSET('Sheet 2_Inputs &amp; Outputs'!H$134,$A43,0)+OFFSET('Sheet 2_Inputs &amp; Outputs'!H$156,$A43,0)+OFFSET('Sheet 2_Inputs &amp; Outputs'!H$178,$A43,0)),"Blank")</f>
        <v>0</v>
      </c>
      <c r="J43" s="133">
        <f ca="1">IFERROR('Sheet 1_Assumptions'!E45*(OFFSET('Sheet 2_Inputs &amp; Outputs'!I$134,$A43,0)+OFFSET('Sheet 2_Inputs &amp; Outputs'!I$156,$A43,0)+OFFSET('Sheet 2_Inputs &amp; Outputs'!I$178,$A43,0)),"Blank")</f>
        <v>0</v>
      </c>
      <c r="K43" s="133">
        <f ca="1">IFERROR('Sheet 1_Assumptions'!F45*(OFFSET('Sheet 2_Inputs &amp; Outputs'!J$134,$A43,0)+OFFSET('Sheet 2_Inputs &amp; Outputs'!J$156,$A43,0)+OFFSET('Sheet 2_Inputs &amp; Outputs'!J$178,$A43,0)),"Blank")</f>
        <v>0</v>
      </c>
      <c r="L43" s="133">
        <f ca="1">IFERROR('Sheet 1_Assumptions'!G45*(OFFSET('Sheet 2_Inputs &amp; Outputs'!K$134,$A43,0)+OFFSET('Sheet 2_Inputs &amp; Outputs'!K$156,$A43,0)+OFFSET('Sheet 2_Inputs &amp; Outputs'!K$178,$A43,0)),"Blank")</f>
        <v>0</v>
      </c>
      <c r="M43" s="133">
        <f ca="1">IFERROR('Sheet 1_Assumptions'!H45*(OFFSET('Sheet 2_Inputs &amp; Outputs'!L$134,$A43,0)+OFFSET('Sheet 2_Inputs &amp; Outputs'!L$156,$A43,0)+OFFSET('Sheet 2_Inputs &amp; Outputs'!L$178,$A43,0)),"Blank")</f>
        <v>0</v>
      </c>
      <c r="N43" s="133">
        <f ca="1">IFERROR('Sheet 1_Assumptions'!I45*(OFFSET('Sheet 2_Inputs &amp; Outputs'!M$134,$A43,0)+OFFSET('Sheet 2_Inputs &amp; Outputs'!M$156,$A43,0)+OFFSET('Sheet 2_Inputs &amp; Outputs'!M$178,$A43,0)),"Blank")</f>
        <v>0</v>
      </c>
      <c r="O43" s="133">
        <f ca="1">IFERROR('Sheet 1_Assumptions'!J45*(OFFSET('Sheet 2_Inputs &amp; Outputs'!N$134,$A43,0)+OFFSET('Sheet 2_Inputs &amp; Outputs'!N$156,$A43,0)+OFFSET('Sheet 2_Inputs &amp; Outputs'!N$178,$A43,0)),"Blank")</f>
        <v>0</v>
      </c>
      <c r="P43" s="133">
        <f ca="1">IFERROR('Sheet 1_Assumptions'!K45*(OFFSET('Sheet 2_Inputs &amp; Outputs'!O$134,$A43,0)+OFFSET('Sheet 2_Inputs &amp; Outputs'!O$156,$A43,0)+OFFSET('Sheet 2_Inputs &amp; Outputs'!O$178,$A43,0)),"Blank")</f>
        <v>0</v>
      </c>
      <c r="Q43" s="133">
        <f ca="1">IFERROR('Sheet 1_Assumptions'!L45*(OFFSET('Sheet 2_Inputs &amp; Outputs'!P$134,$A43,0)+OFFSET('Sheet 2_Inputs &amp; Outputs'!P$156,$A43,0)+OFFSET('Sheet 2_Inputs &amp; Outputs'!P$178,$A43,0)),"Blank")</f>
        <v>0</v>
      </c>
      <c r="R43" s="133">
        <f ca="1">IFERROR('Sheet 1_Assumptions'!M45*(OFFSET('Sheet 2_Inputs &amp; Outputs'!Q$134,$A43,0)+OFFSET('Sheet 2_Inputs &amp; Outputs'!Q$156,$A43,0)+OFFSET('Sheet 2_Inputs &amp; Outputs'!Q$178,$A43,0)),"Blank")</f>
        <v>0</v>
      </c>
      <c r="S43" s="133">
        <f ca="1">IFERROR('Sheet 1_Assumptions'!N45*(OFFSET('Sheet 2_Inputs &amp; Outputs'!R$134,$A43,0)+OFFSET('Sheet 2_Inputs &amp; Outputs'!R$156,$A43,0)+OFFSET('Sheet 2_Inputs &amp; Outputs'!R$178,$A43,0)),"Blank")</f>
        <v>0</v>
      </c>
      <c r="T43" s="133">
        <f ca="1">IFERROR('Sheet 1_Assumptions'!O45*(OFFSET('Sheet 2_Inputs &amp; Outputs'!S$134,$A43,0)+OFFSET('Sheet 2_Inputs &amp; Outputs'!S$156,$A43,0)+OFFSET('Sheet 2_Inputs &amp; Outputs'!S$178,$A43,0)),"Blank")</f>
        <v>0</v>
      </c>
      <c r="U43" s="133">
        <f ca="1">IFERROR('Sheet 1_Assumptions'!P45*(OFFSET('Sheet 2_Inputs &amp; Outputs'!T$134,$A43,0)+OFFSET('Sheet 2_Inputs &amp; Outputs'!T$156,$A43,0)+OFFSET('Sheet 2_Inputs &amp; Outputs'!T$178,$A43,0)),"Blank")</f>
        <v>0</v>
      </c>
      <c r="V43" s="133">
        <f ca="1">IFERROR('Sheet 1_Assumptions'!Q45*(OFFSET('Sheet 2_Inputs &amp; Outputs'!U$134,$A43,0)+OFFSET('Sheet 2_Inputs &amp; Outputs'!U$156,$A43,0)+OFFSET('Sheet 2_Inputs &amp; Outputs'!U$178,$A43,0)),"Blank")</f>
        <v>0</v>
      </c>
      <c r="W43" s="133">
        <f ca="1">IFERROR('Sheet 1_Assumptions'!R45*(OFFSET('Sheet 2_Inputs &amp; Outputs'!V$134,$A43,0)+OFFSET('Sheet 2_Inputs &amp; Outputs'!V$156,$A43,0)+OFFSET('Sheet 2_Inputs &amp; Outputs'!V$178,$A43,0)),"Blank")</f>
        <v>0</v>
      </c>
      <c r="X43" s="133">
        <f ca="1">IFERROR('Sheet 1_Assumptions'!S45*(OFFSET('Sheet 2_Inputs &amp; Outputs'!W$134,$A43,0)+OFFSET('Sheet 2_Inputs &amp; Outputs'!W$156,$A43,0)+OFFSET('Sheet 2_Inputs &amp; Outputs'!W$178,$A43,0)),"Blank")</f>
        <v>0</v>
      </c>
      <c r="Y43" s="133">
        <f ca="1">IFERROR('Sheet 1_Assumptions'!T45*(OFFSET('Sheet 2_Inputs &amp; Outputs'!X$134,$A43,0)+OFFSET('Sheet 2_Inputs &amp; Outputs'!X$156,$A43,0)+OFFSET('Sheet 2_Inputs &amp; Outputs'!X$178,$A43,0)),"Blank")</f>
        <v>0</v>
      </c>
      <c r="Z43" s="133">
        <f ca="1">IFERROR('Sheet 1_Assumptions'!U45*(OFFSET('Sheet 2_Inputs &amp; Outputs'!Y$134,$A43,0)+OFFSET('Sheet 2_Inputs &amp; Outputs'!Y$156,$A43,0)+OFFSET('Sheet 2_Inputs &amp; Outputs'!Y$178,$A43,0)),"Blank")</f>
        <v>0</v>
      </c>
      <c r="AA43" s="133">
        <f ca="1">IFERROR('Sheet 1_Assumptions'!V45*(OFFSET('Sheet 2_Inputs &amp; Outputs'!Z$134,$A43,0)+OFFSET('Sheet 2_Inputs &amp; Outputs'!Z$156,$A43,0)+OFFSET('Sheet 2_Inputs &amp; Outputs'!Z$178,$A43,0)),"Blank")</f>
        <v>0</v>
      </c>
      <c r="AB43" s="133">
        <f ca="1">IFERROR('Sheet 1_Assumptions'!W45*(OFFSET('Sheet 2_Inputs &amp; Outputs'!AA$134,$A43,0)+OFFSET('Sheet 2_Inputs &amp; Outputs'!AA$156,$A43,0)+OFFSET('Sheet 2_Inputs &amp; Outputs'!AA$178,$A43,0)),"Blank")</f>
        <v>0</v>
      </c>
      <c r="AC43" s="133">
        <f ca="1">IFERROR('Sheet 1_Assumptions'!X45*(OFFSET('Sheet 2_Inputs &amp; Outputs'!AB$134,$A43,0)+OFFSET('Sheet 2_Inputs &amp; Outputs'!AB$156,$A43,0)+OFFSET('Sheet 2_Inputs &amp; Outputs'!AB$178,$A43,0)),"Blank")</f>
        <v>0</v>
      </c>
      <c r="AD43" s="133">
        <f ca="1">IFERROR('Sheet 1_Assumptions'!Y45*(OFFSET('Sheet 2_Inputs &amp; Outputs'!AC$134,$A43,0)+OFFSET('Sheet 2_Inputs &amp; Outputs'!AC$156,$A43,0)+OFFSET('Sheet 2_Inputs &amp; Outputs'!AC$178,$A43,0)),"Blank")</f>
        <v>0</v>
      </c>
      <c r="AE43" s="133">
        <f ca="1">IFERROR('Sheet 1_Assumptions'!Z45*(OFFSET('Sheet 2_Inputs &amp; Outputs'!AD$134,$A43,0)+OFFSET('Sheet 2_Inputs &amp; Outputs'!AD$156,$A43,0)+OFFSET('Sheet 2_Inputs &amp; Outputs'!AD$178,$A43,0)),"Blank")</f>
        <v>0</v>
      </c>
      <c r="AF43" s="133">
        <f ca="1">IFERROR('Sheet 1_Assumptions'!AA45*(OFFSET('Sheet 2_Inputs &amp; Outputs'!AE$134,$A43,0)+OFFSET('Sheet 2_Inputs &amp; Outputs'!AE$156,$A43,0)+OFFSET('Sheet 2_Inputs &amp; Outputs'!AE$178,$A43,0)),"Blank")</f>
        <v>0</v>
      </c>
      <c r="AG43" s="133">
        <f ca="1">IFERROR('Sheet 1_Assumptions'!AB45*(OFFSET('Sheet 2_Inputs &amp; Outputs'!AF$134,$A43,0)+OFFSET('Sheet 2_Inputs &amp; Outputs'!AF$156,$A43,0)+OFFSET('Sheet 2_Inputs &amp; Outputs'!AF$178,$A43,0)),"Blank")</f>
        <v>0</v>
      </c>
      <c r="AH43" s="133">
        <f ca="1">IFERROR('Sheet 1_Assumptions'!AC45*(OFFSET('Sheet 2_Inputs &amp; Outputs'!AG$134,$A43,0)+OFFSET('Sheet 2_Inputs &amp; Outputs'!AG$156,$A43,0)+OFFSET('Sheet 2_Inputs &amp; Outputs'!AG$178,$A43,0)),"Blank")</f>
        <v>0</v>
      </c>
      <c r="AI43" s="133">
        <f ca="1">IFERROR('Sheet 1_Assumptions'!AD45*(OFFSET('Sheet 2_Inputs &amp; Outputs'!AH$134,$A43,0)+OFFSET('Sheet 2_Inputs &amp; Outputs'!AH$156,$A43,0)+OFFSET('Sheet 2_Inputs &amp; Outputs'!AH$178,$A43,0)),"Blank")</f>
        <v>0</v>
      </c>
      <c r="AJ43" s="133">
        <f ca="1">IFERROR('Sheet 1_Assumptions'!AE45*(OFFSET('Sheet 2_Inputs &amp; Outputs'!AI$134,$A43,0)+OFFSET('Sheet 2_Inputs &amp; Outputs'!AI$156,$A43,0)+OFFSET('Sheet 2_Inputs &amp; Outputs'!AI$178,$A43,0)),"Blank")</f>
        <v>0</v>
      </c>
      <c r="AK43" s="133">
        <f ca="1">IFERROR('Sheet 1_Assumptions'!AF45*(OFFSET('Sheet 2_Inputs &amp; Outputs'!AJ$134,$A43,0)+OFFSET('Sheet 2_Inputs &amp; Outputs'!AJ$156,$A43,0)+OFFSET('Sheet 2_Inputs &amp; Outputs'!AJ$178,$A43,0)),"Blank")</f>
        <v>0</v>
      </c>
      <c r="AL43" s="133">
        <f ca="1">IFERROR('Sheet 1_Assumptions'!AG45*(OFFSET('Sheet 2_Inputs &amp; Outputs'!AK$134,$A43,0)+OFFSET('Sheet 2_Inputs &amp; Outputs'!AK$156,$A43,0)+OFFSET('Sheet 2_Inputs &amp; Outputs'!AK$178,$A43,0)),"Blank")</f>
        <v>0</v>
      </c>
      <c r="AM43" s="133">
        <f ca="1">IFERROR('Sheet 1_Assumptions'!AH45*(OFFSET('Sheet 2_Inputs &amp; Outputs'!AL$134,$A43,0)+OFFSET('Sheet 2_Inputs &amp; Outputs'!AL$156,$A43,0)+OFFSET('Sheet 2_Inputs &amp; Outputs'!AL$178,$A43,0)),"Blank")</f>
        <v>0</v>
      </c>
      <c r="AN43" s="332"/>
      <c r="AO43" s="332"/>
      <c r="AP43" s="332"/>
      <c r="AQ43" s="332"/>
      <c r="AR43" s="332"/>
      <c r="AS43" s="332"/>
      <c r="AT43" s="332"/>
      <c r="AU43" s="332"/>
      <c r="AV43" s="332"/>
      <c r="AW43" s="332"/>
      <c r="AX43" s="332"/>
      <c r="AY43" s="332"/>
      <c r="AZ43" s="332"/>
      <c r="BA43" s="332"/>
      <c r="BB43" s="332"/>
      <c r="BC43" s="332"/>
      <c r="BD43" s="332"/>
      <c r="BE43" s="332"/>
      <c r="BF43" s="332"/>
      <c r="BG43" s="332"/>
      <c r="BH43" s="332"/>
      <c r="BI43" s="332"/>
      <c r="BJ43" s="332"/>
      <c r="BK43" s="332"/>
      <c r="BL43" s="332"/>
      <c r="BM43" s="332"/>
    </row>
    <row r="44" spans="1:65" x14ac:dyDescent="0.3">
      <c r="A44" s="138">
        <v>14</v>
      </c>
      <c r="B44" s="312">
        <f t="shared" si="4"/>
        <v>14.149999999999997</v>
      </c>
      <c r="C44" s="120" t="s">
        <v>85</v>
      </c>
      <c r="D44" s="99" t="str">
        <f>'Sheet 1_Assumptions'!C46</f>
        <v>Other</v>
      </c>
      <c r="E44" s="77" t="s">
        <v>131</v>
      </c>
      <c r="F44" s="86">
        <f>'Sheet 1_Assumptions'!D46</f>
        <v>0</v>
      </c>
      <c r="G44" s="244" t="s">
        <v>100</v>
      </c>
      <c r="H44" s="333">
        <f t="shared" ca="1" si="3"/>
        <v>0</v>
      </c>
      <c r="I44" s="133">
        <f ca="1">IFERROR('Sheet 1_Assumptions'!D46*(OFFSET('Sheet 2_Inputs &amp; Outputs'!H$134,$A44,0)+OFFSET('Sheet 2_Inputs &amp; Outputs'!H$156,$A44,0)+OFFSET('Sheet 2_Inputs &amp; Outputs'!H$178,$A44,0)),"Blank")</f>
        <v>0</v>
      </c>
      <c r="J44" s="133">
        <f ca="1">IFERROR('Sheet 1_Assumptions'!E46*(OFFSET('Sheet 2_Inputs &amp; Outputs'!I$134,$A44,0)+OFFSET('Sheet 2_Inputs &amp; Outputs'!I$156,$A44,0)+OFFSET('Sheet 2_Inputs &amp; Outputs'!I$178,$A44,0)),"Blank")</f>
        <v>0</v>
      </c>
      <c r="K44" s="133">
        <f ca="1">IFERROR('Sheet 1_Assumptions'!F46*(OFFSET('Sheet 2_Inputs &amp; Outputs'!J$134,$A44,0)+OFFSET('Sheet 2_Inputs &amp; Outputs'!J$156,$A44,0)+OFFSET('Sheet 2_Inputs &amp; Outputs'!J$178,$A44,0)),"Blank")</f>
        <v>0</v>
      </c>
      <c r="L44" s="133">
        <f ca="1">IFERROR('Sheet 1_Assumptions'!G46*(OFFSET('Sheet 2_Inputs &amp; Outputs'!K$134,$A44,0)+OFFSET('Sheet 2_Inputs &amp; Outputs'!K$156,$A44,0)+OFFSET('Sheet 2_Inputs &amp; Outputs'!K$178,$A44,0)),"Blank")</f>
        <v>0</v>
      </c>
      <c r="M44" s="133">
        <f ca="1">IFERROR('Sheet 1_Assumptions'!H46*(OFFSET('Sheet 2_Inputs &amp; Outputs'!L$134,$A44,0)+OFFSET('Sheet 2_Inputs &amp; Outputs'!L$156,$A44,0)+OFFSET('Sheet 2_Inputs &amp; Outputs'!L$178,$A44,0)),"Blank")</f>
        <v>0</v>
      </c>
      <c r="N44" s="133">
        <f ca="1">IFERROR('Sheet 1_Assumptions'!I46*(OFFSET('Sheet 2_Inputs &amp; Outputs'!M$134,$A44,0)+OFFSET('Sheet 2_Inputs &amp; Outputs'!M$156,$A44,0)+OFFSET('Sheet 2_Inputs &amp; Outputs'!M$178,$A44,0)),"Blank")</f>
        <v>0</v>
      </c>
      <c r="O44" s="133">
        <f ca="1">IFERROR('Sheet 1_Assumptions'!J46*(OFFSET('Sheet 2_Inputs &amp; Outputs'!N$134,$A44,0)+OFFSET('Sheet 2_Inputs &amp; Outputs'!N$156,$A44,0)+OFFSET('Sheet 2_Inputs &amp; Outputs'!N$178,$A44,0)),"Blank")</f>
        <v>0</v>
      </c>
      <c r="P44" s="133">
        <f ca="1">IFERROR('Sheet 1_Assumptions'!K46*(OFFSET('Sheet 2_Inputs &amp; Outputs'!O$134,$A44,0)+OFFSET('Sheet 2_Inputs &amp; Outputs'!O$156,$A44,0)+OFFSET('Sheet 2_Inputs &amp; Outputs'!O$178,$A44,0)),"Blank")</f>
        <v>0</v>
      </c>
      <c r="Q44" s="133">
        <f ca="1">IFERROR('Sheet 1_Assumptions'!L46*(OFFSET('Sheet 2_Inputs &amp; Outputs'!P$134,$A44,0)+OFFSET('Sheet 2_Inputs &amp; Outputs'!P$156,$A44,0)+OFFSET('Sheet 2_Inputs &amp; Outputs'!P$178,$A44,0)),"Blank")</f>
        <v>0</v>
      </c>
      <c r="R44" s="133">
        <f ca="1">IFERROR('Sheet 1_Assumptions'!M46*(OFFSET('Sheet 2_Inputs &amp; Outputs'!Q$134,$A44,0)+OFFSET('Sheet 2_Inputs &amp; Outputs'!Q$156,$A44,0)+OFFSET('Sheet 2_Inputs &amp; Outputs'!Q$178,$A44,0)),"Blank")</f>
        <v>0</v>
      </c>
      <c r="S44" s="133">
        <f ca="1">IFERROR('Sheet 1_Assumptions'!N46*(OFFSET('Sheet 2_Inputs &amp; Outputs'!R$134,$A44,0)+OFFSET('Sheet 2_Inputs &amp; Outputs'!R$156,$A44,0)+OFFSET('Sheet 2_Inputs &amp; Outputs'!R$178,$A44,0)),"Blank")</f>
        <v>0</v>
      </c>
      <c r="T44" s="133">
        <f ca="1">IFERROR('Sheet 1_Assumptions'!O46*(OFFSET('Sheet 2_Inputs &amp; Outputs'!S$134,$A44,0)+OFFSET('Sheet 2_Inputs &amp; Outputs'!S$156,$A44,0)+OFFSET('Sheet 2_Inputs &amp; Outputs'!S$178,$A44,0)),"Blank")</f>
        <v>0</v>
      </c>
      <c r="U44" s="133">
        <f ca="1">IFERROR('Sheet 1_Assumptions'!P46*(OFFSET('Sheet 2_Inputs &amp; Outputs'!T$134,$A44,0)+OFFSET('Sheet 2_Inputs &amp; Outputs'!T$156,$A44,0)+OFFSET('Sheet 2_Inputs &amp; Outputs'!T$178,$A44,0)),"Blank")</f>
        <v>0</v>
      </c>
      <c r="V44" s="133">
        <f ca="1">IFERROR('Sheet 1_Assumptions'!Q46*(OFFSET('Sheet 2_Inputs &amp; Outputs'!U$134,$A44,0)+OFFSET('Sheet 2_Inputs &amp; Outputs'!U$156,$A44,0)+OFFSET('Sheet 2_Inputs &amp; Outputs'!U$178,$A44,0)),"Blank")</f>
        <v>0</v>
      </c>
      <c r="W44" s="133">
        <f ca="1">IFERROR('Sheet 1_Assumptions'!R46*(OFFSET('Sheet 2_Inputs &amp; Outputs'!V$134,$A44,0)+OFFSET('Sheet 2_Inputs &amp; Outputs'!V$156,$A44,0)+OFFSET('Sheet 2_Inputs &amp; Outputs'!V$178,$A44,0)),"Blank")</f>
        <v>0</v>
      </c>
      <c r="X44" s="133">
        <f ca="1">IFERROR('Sheet 1_Assumptions'!S46*(OFFSET('Sheet 2_Inputs &amp; Outputs'!W$134,$A44,0)+OFFSET('Sheet 2_Inputs &amp; Outputs'!W$156,$A44,0)+OFFSET('Sheet 2_Inputs &amp; Outputs'!W$178,$A44,0)),"Blank")</f>
        <v>0</v>
      </c>
      <c r="Y44" s="133">
        <f ca="1">IFERROR('Sheet 1_Assumptions'!T46*(OFFSET('Sheet 2_Inputs &amp; Outputs'!X$134,$A44,0)+OFFSET('Sheet 2_Inputs &amp; Outputs'!X$156,$A44,0)+OFFSET('Sheet 2_Inputs &amp; Outputs'!X$178,$A44,0)),"Blank")</f>
        <v>0</v>
      </c>
      <c r="Z44" s="133">
        <f ca="1">IFERROR('Sheet 1_Assumptions'!U46*(OFFSET('Sheet 2_Inputs &amp; Outputs'!Y$134,$A44,0)+OFFSET('Sheet 2_Inputs &amp; Outputs'!Y$156,$A44,0)+OFFSET('Sheet 2_Inputs &amp; Outputs'!Y$178,$A44,0)),"Blank")</f>
        <v>0</v>
      </c>
      <c r="AA44" s="133">
        <f ca="1">IFERROR('Sheet 1_Assumptions'!V46*(OFFSET('Sheet 2_Inputs &amp; Outputs'!Z$134,$A44,0)+OFFSET('Sheet 2_Inputs &amp; Outputs'!Z$156,$A44,0)+OFFSET('Sheet 2_Inputs &amp; Outputs'!Z$178,$A44,0)),"Blank")</f>
        <v>0</v>
      </c>
      <c r="AB44" s="133">
        <f ca="1">IFERROR('Sheet 1_Assumptions'!W46*(OFFSET('Sheet 2_Inputs &amp; Outputs'!AA$134,$A44,0)+OFFSET('Sheet 2_Inputs &amp; Outputs'!AA$156,$A44,0)+OFFSET('Sheet 2_Inputs &amp; Outputs'!AA$178,$A44,0)),"Blank")</f>
        <v>0</v>
      </c>
      <c r="AC44" s="133">
        <f ca="1">IFERROR('Sheet 1_Assumptions'!X46*(OFFSET('Sheet 2_Inputs &amp; Outputs'!AB$134,$A44,0)+OFFSET('Sheet 2_Inputs &amp; Outputs'!AB$156,$A44,0)+OFFSET('Sheet 2_Inputs &amp; Outputs'!AB$178,$A44,0)),"Blank")</f>
        <v>0</v>
      </c>
      <c r="AD44" s="133">
        <f ca="1">IFERROR('Sheet 1_Assumptions'!Y46*(OFFSET('Sheet 2_Inputs &amp; Outputs'!AC$134,$A44,0)+OFFSET('Sheet 2_Inputs &amp; Outputs'!AC$156,$A44,0)+OFFSET('Sheet 2_Inputs &amp; Outputs'!AC$178,$A44,0)),"Blank")</f>
        <v>0</v>
      </c>
      <c r="AE44" s="133">
        <f ca="1">IFERROR('Sheet 1_Assumptions'!Z46*(OFFSET('Sheet 2_Inputs &amp; Outputs'!AD$134,$A44,0)+OFFSET('Sheet 2_Inputs &amp; Outputs'!AD$156,$A44,0)+OFFSET('Sheet 2_Inputs &amp; Outputs'!AD$178,$A44,0)),"Blank")</f>
        <v>0</v>
      </c>
      <c r="AF44" s="133">
        <f ca="1">IFERROR('Sheet 1_Assumptions'!AA46*(OFFSET('Sheet 2_Inputs &amp; Outputs'!AE$134,$A44,0)+OFFSET('Sheet 2_Inputs &amp; Outputs'!AE$156,$A44,0)+OFFSET('Sheet 2_Inputs &amp; Outputs'!AE$178,$A44,0)),"Blank")</f>
        <v>0</v>
      </c>
      <c r="AG44" s="133">
        <f ca="1">IFERROR('Sheet 1_Assumptions'!AB46*(OFFSET('Sheet 2_Inputs &amp; Outputs'!AF$134,$A44,0)+OFFSET('Sheet 2_Inputs &amp; Outputs'!AF$156,$A44,0)+OFFSET('Sheet 2_Inputs &amp; Outputs'!AF$178,$A44,0)),"Blank")</f>
        <v>0</v>
      </c>
      <c r="AH44" s="133">
        <f ca="1">IFERROR('Sheet 1_Assumptions'!AC46*(OFFSET('Sheet 2_Inputs &amp; Outputs'!AG$134,$A44,0)+OFFSET('Sheet 2_Inputs &amp; Outputs'!AG$156,$A44,0)+OFFSET('Sheet 2_Inputs &amp; Outputs'!AG$178,$A44,0)),"Blank")</f>
        <v>0</v>
      </c>
      <c r="AI44" s="133">
        <f ca="1">IFERROR('Sheet 1_Assumptions'!AD46*(OFFSET('Sheet 2_Inputs &amp; Outputs'!AH$134,$A44,0)+OFFSET('Sheet 2_Inputs &amp; Outputs'!AH$156,$A44,0)+OFFSET('Sheet 2_Inputs &amp; Outputs'!AH$178,$A44,0)),"Blank")</f>
        <v>0</v>
      </c>
      <c r="AJ44" s="133">
        <f ca="1">IFERROR('Sheet 1_Assumptions'!AE46*(OFFSET('Sheet 2_Inputs &amp; Outputs'!AI$134,$A44,0)+OFFSET('Sheet 2_Inputs &amp; Outputs'!AI$156,$A44,0)+OFFSET('Sheet 2_Inputs &amp; Outputs'!AI$178,$A44,0)),"Blank")</f>
        <v>0</v>
      </c>
      <c r="AK44" s="133">
        <f ca="1">IFERROR('Sheet 1_Assumptions'!AF46*(OFFSET('Sheet 2_Inputs &amp; Outputs'!AJ$134,$A44,0)+OFFSET('Sheet 2_Inputs &amp; Outputs'!AJ$156,$A44,0)+OFFSET('Sheet 2_Inputs &amp; Outputs'!AJ$178,$A44,0)),"Blank")</f>
        <v>0</v>
      </c>
      <c r="AL44" s="133">
        <f ca="1">IFERROR('Sheet 1_Assumptions'!AG46*(OFFSET('Sheet 2_Inputs &amp; Outputs'!AK$134,$A44,0)+OFFSET('Sheet 2_Inputs &amp; Outputs'!AK$156,$A44,0)+OFFSET('Sheet 2_Inputs &amp; Outputs'!AK$178,$A44,0)),"Blank")</f>
        <v>0</v>
      </c>
      <c r="AM44" s="133">
        <f ca="1">IFERROR('Sheet 1_Assumptions'!AH46*(OFFSET('Sheet 2_Inputs &amp; Outputs'!AL$134,$A44,0)+OFFSET('Sheet 2_Inputs &amp; Outputs'!AL$156,$A44,0)+OFFSET('Sheet 2_Inputs &amp; Outputs'!AL$178,$A44,0)),"Blank")</f>
        <v>0</v>
      </c>
      <c r="AN44" s="332"/>
      <c r="AO44" s="332"/>
      <c r="AP44" s="332"/>
      <c r="AQ44" s="332"/>
      <c r="AR44" s="332"/>
      <c r="AS44" s="332"/>
      <c r="AT44" s="332"/>
      <c r="AU44" s="332"/>
      <c r="AV44" s="332"/>
      <c r="AW44" s="332"/>
      <c r="AX44" s="332"/>
      <c r="AY44" s="332"/>
      <c r="AZ44" s="332"/>
      <c r="BA44" s="332"/>
      <c r="BB44" s="332"/>
      <c r="BC44" s="332"/>
      <c r="BD44" s="332"/>
      <c r="BE44" s="332"/>
      <c r="BF44" s="332"/>
      <c r="BG44" s="332"/>
      <c r="BH44" s="332"/>
      <c r="BI44" s="332"/>
      <c r="BJ44" s="332"/>
      <c r="BK44" s="332"/>
      <c r="BL44" s="332"/>
      <c r="BM44" s="332"/>
    </row>
    <row r="45" spans="1:65" x14ac:dyDescent="0.3">
      <c r="A45" s="138">
        <v>15</v>
      </c>
      <c r="B45" s="312">
        <f t="shared" si="4"/>
        <v>14.159999999999997</v>
      </c>
      <c r="C45" s="120" t="s">
        <v>86</v>
      </c>
      <c r="D45" s="99" t="str">
        <f>'Sheet 1_Assumptions'!C47</f>
        <v>Other</v>
      </c>
      <c r="E45" s="77" t="s">
        <v>131</v>
      </c>
      <c r="F45" s="86">
        <f>'Sheet 1_Assumptions'!D47</f>
        <v>0</v>
      </c>
      <c r="G45" s="244" t="s">
        <v>100</v>
      </c>
      <c r="H45" s="333">
        <f t="shared" ca="1" si="3"/>
        <v>0</v>
      </c>
      <c r="I45" s="133">
        <f ca="1">IFERROR('Sheet 1_Assumptions'!D47*(OFFSET('Sheet 2_Inputs &amp; Outputs'!H$134,$A45,0)+OFFSET('Sheet 2_Inputs &amp; Outputs'!H$156,$A45,0)+OFFSET('Sheet 2_Inputs &amp; Outputs'!H$178,$A45,0)),"Blank")</f>
        <v>0</v>
      </c>
      <c r="J45" s="133">
        <f ca="1">IFERROR('Sheet 1_Assumptions'!E47*(OFFSET('Sheet 2_Inputs &amp; Outputs'!I$134,$A45,0)+OFFSET('Sheet 2_Inputs &amp; Outputs'!I$156,$A45,0)+OFFSET('Sheet 2_Inputs &amp; Outputs'!I$178,$A45,0)),"Blank")</f>
        <v>0</v>
      </c>
      <c r="K45" s="133">
        <f ca="1">IFERROR('Sheet 1_Assumptions'!F47*(OFFSET('Sheet 2_Inputs &amp; Outputs'!J$134,$A45,0)+OFFSET('Sheet 2_Inputs &amp; Outputs'!J$156,$A45,0)+OFFSET('Sheet 2_Inputs &amp; Outputs'!J$178,$A45,0)),"Blank")</f>
        <v>0</v>
      </c>
      <c r="L45" s="133">
        <f ca="1">IFERROR('Sheet 1_Assumptions'!G47*(OFFSET('Sheet 2_Inputs &amp; Outputs'!K$134,$A45,0)+OFFSET('Sheet 2_Inputs &amp; Outputs'!K$156,$A45,0)+OFFSET('Sheet 2_Inputs &amp; Outputs'!K$178,$A45,0)),"Blank")</f>
        <v>0</v>
      </c>
      <c r="M45" s="133">
        <f ca="1">IFERROR('Sheet 1_Assumptions'!H47*(OFFSET('Sheet 2_Inputs &amp; Outputs'!L$134,$A45,0)+OFFSET('Sheet 2_Inputs &amp; Outputs'!L$156,$A45,0)+OFFSET('Sheet 2_Inputs &amp; Outputs'!L$178,$A45,0)),"Blank")</f>
        <v>0</v>
      </c>
      <c r="N45" s="133">
        <f ca="1">IFERROR('Sheet 1_Assumptions'!I47*(OFFSET('Sheet 2_Inputs &amp; Outputs'!M$134,$A45,0)+OFFSET('Sheet 2_Inputs &amp; Outputs'!M$156,$A45,0)+OFFSET('Sheet 2_Inputs &amp; Outputs'!M$178,$A45,0)),"Blank")</f>
        <v>0</v>
      </c>
      <c r="O45" s="133">
        <f ca="1">IFERROR('Sheet 1_Assumptions'!J47*(OFFSET('Sheet 2_Inputs &amp; Outputs'!N$134,$A45,0)+OFFSET('Sheet 2_Inputs &amp; Outputs'!N$156,$A45,0)+OFFSET('Sheet 2_Inputs &amp; Outputs'!N$178,$A45,0)),"Blank")</f>
        <v>0</v>
      </c>
      <c r="P45" s="133">
        <f ca="1">IFERROR('Sheet 1_Assumptions'!K47*(OFFSET('Sheet 2_Inputs &amp; Outputs'!O$134,$A45,0)+OFFSET('Sheet 2_Inputs &amp; Outputs'!O$156,$A45,0)+OFFSET('Sheet 2_Inputs &amp; Outputs'!O$178,$A45,0)),"Blank")</f>
        <v>0</v>
      </c>
      <c r="Q45" s="133">
        <f ca="1">IFERROR('Sheet 1_Assumptions'!L47*(OFFSET('Sheet 2_Inputs &amp; Outputs'!P$134,$A45,0)+OFFSET('Sheet 2_Inputs &amp; Outputs'!P$156,$A45,0)+OFFSET('Sheet 2_Inputs &amp; Outputs'!P$178,$A45,0)),"Blank")</f>
        <v>0</v>
      </c>
      <c r="R45" s="133">
        <f ca="1">IFERROR('Sheet 1_Assumptions'!M47*(OFFSET('Sheet 2_Inputs &amp; Outputs'!Q$134,$A45,0)+OFFSET('Sheet 2_Inputs &amp; Outputs'!Q$156,$A45,0)+OFFSET('Sheet 2_Inputs &amp; Outputs'!Q$178,$A45,0)),"Blank")</f>
        <v>0</v>
      </c>
      <c r="S45" s="133">
        <f ca="1">IFERROR('Sheet 1_Assumptions'!N47*(OFFSET('Sheet 2_Inputs &amp; Outputs'!R$134,$A45,0)+OFFSET('Sheet 2_Inputs &amp; Outputs'!R$156,$A45,0)+OFFSET('Sheet 2_Inputs &amp; Outputs'!R$178,$A45,0)),"Blank")</f>
        <v>0</v>
      </c>
      <c r="T45" s="133">
        <f ca="1">IFERROR('Sheet 1_Assumptions'!O47*(OFFSET('Sheet 2_Inputs &amp; Outputs'!S$134,$A45,0)+OFFSET('Sheet 2_Inputs &amp; Outputs'!S$156,$A45,0)+OFFSET('Sheet 2_Inputs &amp; Outputs'!S$178,$A45,0)),"Blank")</f>
        <v>0</v>
      </c>
      <c r="U45" s="133">
        <f ca="1">IFERROR('Sheet 1_Assumptions'!P47*(OFFSET('Sheet 2_Inputs &amp; Outputs'!T$134,$A45,0)+OFFSET('Sheet 2_Inputs &amp; Outputs'!T$156,$A45,0)+OFFSET('Sheet 2_Inputs &amp; Outputs'!T$178,$A45,0)),"Blank")</f>
        <v>0</v>
      </c>
      <c r="V45" s="133">
        <f ca="1">IFERROR('Sheet 1_Assumptions'!Q47*(OFFSET('Sheet 2_Inputs &amp; Outputs'!U$134,$A45,0)+OFFSET('Sheet 2_Inputs &amp; Outputs'!U$156,$A45,0)+OFFSET('Sheet 2_Inputs &amp; Outputs'!U$178,$A45,0)),"Blank")</f>
        <v>0</v>
      </c>
      <c r="W45" s="133">
        <f ca="1">IFERROR('Sheet 1_Assumptions'!R47*(OFFSET('Sheet 2_Inputs &amp; Outputs'!V$134,$A45,0)+OFFSET('Sheet 2_Inputs &amp; Outputs'!V$156,$A45,0)+OFFSET('Sheet 2_Inputs &amp; Outputs'!V$178,$A45,0)),"Blank")</f>
        <v>0</v>
      </c>
      <c r="X45" s="133">
        <f ca="1">IFERROR('Sheet 1_Assumptions'!S47*(OFFSET('Sheet 2_Inputs &amp; Outputs'!W$134,$A45,0)+OFFSET('Sheet 2_Inputs &amp; Outputs'!W$156,$A45,0)+OFFSET('Sheet 2_Inputs &amp; Outputs'!W$178,$A45,0)),"Blank")</f>
        <v>0</v>
      </c>
      <c r="Y45" s="133">
        <f ca="1">IFERROR('Sheet 1_Assumptions'!T47*(OFFSET('Sheet 2_Inputs &amp; Outputs'!X$134,$A45,0)+OFFSET('Sheet 2_Inputs &amp; Outputs'!X$156,$A45,0)+OFFSET('Sheet 2_Inputs &amp; Outputs'!X$178,$A45,0)),"Blank")</f>
        <v>0</v>
      </c>
      <c r="Z45" s="133">
        <f ca="1">IFERROR('Sheet 1_Assumptions'!U47*(OFFSET('Sheet 2_Inputs &amp; Outputs'!Y$134,$A45,0)+OFFSET('Sheet 2_Inputs &amp; Outputs'!Y$156,$A45,0)+OFFSET('Sheet 2_Inputs &amp; Outputs'!Y$178,$A45,0)),"Blank")</f>
        <v>0</v>
      </c>
      <c r="AA45" s="133">
        <f ca="1">IFERROR('Sheet 1_Assumptions'!V47*(OFFSET('Sheet 2_Inputs &amp; Outputs'!Z$134,$A45,0)+OFFSET('Sheet 2_Inputs &amp; Outputs'!Z$156,$A45,0)+OFFSET('Sheet 2_Inputs &amp; Outputs'!Z$178,$A45,0)),"Blank")</f>
        <v>0</v>
      </c>
      <c r="AB45" s="133">
        <f ca="1">IFERROR('Sheet 1_Assumptions'!W47*(OFFSET('Sheet 2_Inputs &amp; Outputs'!AA$134,$A45,0)+OFFSET('Sheet 2_Inputs &amp; Outputs'!AA$156,$A45,0)+OFFSET('Sheet 2_Inputs &amp; Outputs'!AA$178,$A45,0)),"Blank")</f>
        <v>0</v>
      </c>
      <c r="AC45" s="133">
        <f ca="1">IFERROR('Sheet 1_Assumptions'!X47*(OFFSET('Sheet 2_Inputs &amp; Outputs'!AB$134,$A45,0)+OFFSET('Sheet 2_Inputs &amp; Outputs'!AB$156,$A45,0)+OFFSET('Sheet 2_Inputs &amp; Outputs'!AB$178,$A45,0)),"Blank")</f>
        <v>0</v>
      </c>
      <c r="AD45" s="133">
        <f ca="1">IFERROR('Sheet 1_Assumptions'!Y47*(OFFSET('Sheet 2_Inputs &amp; Outputs'!AC$134,$A45,0)+OFFSET('Sheet 2_Inputs &amp; Outputs'!AC$156,$A45,0)+OFFSET('Sheet 2_Inputs &amp; Outputs'!AC$178,$A45,0)),"Blank")</f>
        <v>0</v>
      </c>
      <c r="AE45" s="133">
        <f ca="1">IFERROR('Sheet 1_Assumptions'!Z47*(OFFSET('Sheet 2_Inputs &amp; Outputs'!AD$134,$A45,0)+OFFSET('Sheet 2_Inputs &amp; Outputs'!AD$156,$A45,0)+OFFSET('Sheet 2_Inputs &amp; Outputs'!AD$178,$A45,0)),"Blank")</f>
        <v>0</v>
      </c>
      <c r="AF45" s="133">
        <f ca="1">IFERROR('Sheet 1_Assumptions'!AA47*(OFFSET('Sheet 2_Inputs &amp; Outputs'!AE$134,$A45,0)+OFFSET('Sheet 2_Inputs &amp; Outputs'!AE$156,$A45,0)+OFFSET('Sheet 2_Inputs &amp; Outputs'!AE$178,$A45,0)),"Blank")</f>
        <v>0</v>
      </c>
      <c r="AG45" s="133">
        <f ca="1">IFERROR('Sheet 1_Assumptions'!AB47*(OFFSET('Sheet 2_Inputs &amp; Outputs'!AF$134,$A45,0)+OFFSET('Sheet 2_Inputs &amp; Outputs'!AF$156,$A45,0)+OFFSET('Sheet 2_Inputs &amp; Outputs'!AF$178,$A45,0)),"Blank")</f>
        <v>0</v>
      </c>
      <c r="AH45" s="133">
        <f ca="1">IFERROR('Sheet 1_Assumptions'!AC47*(OFFSET('Sheet 2_Inputs &amp; Outputs'!AG$134,$A45,0)+OFFSET('Sheet 2_Inputs &amp; Outputs'!AG$156,$A45,0)+OFFSET('Sheet 2_Inputs &amp; Outputs'!AG$178,$A45,0)),"Blank")</f>
        <v>0</v>
      </c>
      <c r="AI45" s="133">
        <f ca="1">IFERROR('Sheet 1_Assumptions'!AD47*(OFFSET('Sheet 2_Inputs &amp; Outputs'!AH$134,$A45,0)+OFFSET('Sheet 2_Inputs &amp; Outputs'!AH$156,$A45,0)+OFFSET('Sheet 2_Inputs &amp; Outputs'!AH$178,$A45,0)),"Blank")</f>
        <v>0</v>
      </c>
      <c r="AJ45" s="133">
        <f ca="1">IFERROR('Sheet 1_Assumptions'!AE47*(OFFSET('Sheet 2_Inputs &amp; Outputs'!AI$134,$A45,0)+OFFSET('Sheet 2_Inputs &amp; Outputs'!AI$156,$A45,0)+OFFSET('Sheet 2_Inputs &amp; Outputs'!AI$178,$A45,0)),"Blank")</f>
        <v>0</v>
      </c>
      <c r="AK45" s="133">
        <f ca="1">IFERROR('Sheet 1_Assumptions'!AF47*(OFFSET('Sheet 2_Inputs &amp; Outputs'!AJ$134,$A45,0)+OFFSET('Sheet 2_Inputs &amp; Outputs'!AJ$156,$A45,0)+OFFSET('Sheet 2_Inputs &amp; Outputs'!AJ$178,$A45,0)),"Blank")</f>
        <v>0</v>
      </c>
      <c r="AL45" s="133">
        <f ca="1">IFERROR('Sheet 1_Assumptions'!AG47*(OFFSET('Sheet 2_Inputs &amp; Outputs'!AK$134,$A45,0)+OFFSET('Sheet 2_Inputs &amp; Outputs'!AK$156,$A45,0)+OFFSET('Sheet 2_Inputs &amp; Outputs'!AK$178,$A45,0)),"Blank")</f>
        <v>0</v>
      </c>
      <c r="AM45" s="133">
        <f ca="1">IFERROR('Sheet 1_Assumptions'!AH47*(OFFSET('Sheet 2_Inputs &amp; Outputs'!AL$134,$A45,0)+OFFSET('Sheet 2_Inputs &amp; Outputs'!AL$156,$A45,0)+OFFSET('Sheet 2_Inputs &amp; Outputs'!AL$178,$A45,0)),"Blank")</f>
        <v>0</v>
      </c>
      <c r="AN45" s="332"/>
      <c r="AO45" s="332"/>
      <c r="AP45" s="332"/>
      <c r="AQ45" s="332"/>
      <c r="AR45" s="332"/>
      <c r="AS45" s="332"/>
      <c r="AT45" s="332"/>
      <c r="AU45" s="332"/>
      <c r="AV45" s="332"/>
      <c r="AW45" s="332"/>
      <c r="AX45" s="332"/>
      <c r="AY45" s="332"/>
      <c r="AZ45" s="332"/>
      <c r="BA45" s="332"/>
      <c r="BB45" s="332"/>
      <c r="BC45" s="332"/>
      <c r="BD45" s="332"/>
      <c r="BE45" s="332"/>
      <c r="BF45" s="332"/>
      <c r="BG45" s="332"/>
      <c r="BH45" s="332"/>
      <c r="BI45" s="332"/>
      <c r="BJ45" s="332"/>
      <c r="BK45" s="332"/>
      <c r="BL45" s="332"/>
      <c r="BM45" s="332"/>
    </row>
    <row r="46" spans="1:65" x14ac:dyDescent="0.3">
      <c r="A46" s="138">
        <v>16</v>
      </c>
      <c r="B46" s="312">
        <f t="shared" si="4"/>
        <v>14.169999999999996</v>
      </c>
      <c r="C46" s="120" t="s">
        <v>87</v>
      </c>
      <c r="D46" s="99" t="str">
        <f>'Sheet 1_Assumptions'!C48</f>
        <v>Other</v>
      </c>
      <c r="E46" s="77" t="s">
        <v>131</v>
      </c>
      <c r="F46" s="86">
        <f>'Sheet 1_Assumptions'!D48</f>
        <v>0</v>
      </c>
      <c r="G46" s="244" t="s">
        <v>100</v>
      </c>
      <c r="H46" s="333">
        <f t="shared" ca="1" si="3"/>
        <v>0</v>
      </c>
      <c r="I46" s="133">
        <f ca="1">IFERROR('Sheet 1_Assumptions'!D48*(OFFSET('Sheet 2_Inputs &amp; Outputs'!H$134,$A46,0)+OFFSET('Sheet 2_Inputs &amp; Outputs'!H$156,$A46,0)+OFFSET('Sheet 2_Inputs &amp; Outputs'!H$178,$A46,0)),"Blank")</f>
        <v>0</v>
      </c>
      <c r="J46" s="133">
        <f ca="1">IFERROR('Sheet 1_Assumptions'!E48*(OFFSET('Sheet 2_Inputs &amp; Outputs'!I$134,$A46,0)+OFFSET('Sheet 2_Inputs &amp; Outputs'!I$156,$A46,0)+OFFSET('Sheet 2_Inputs &amp; Outputs'!I$178,$A46,0)),"Blank")</f>
        <v>0</v>
      </c>
      <c r="K46" s="133">
        <f ca="1">IFERROR('Sheet 1_Assumptions'!F48*(OFFSET('Sheet 2_Inputs &amp; Outputs'!J$134,$A46,0)+OFFSET('Sheet 2_Inputs &amp; Outputs'!J$156,$A46,0)+OFFSET('Sheet 2_Inputs &amp; Outputs'!J$178,$A46,0)),"Blank")</f>
        <v>0</v>
      </c>
      <c r="L46" s="133">
        <f ca="1">IFERROR('Sheet 1_Assumptions'!G48*(OFFSET('Sheet 2_Inputs &amp; Outputs'!K$134,$A46,0)+OFFSET('Sheet 2_Inputs &amp; Outputs'!K$156,$A46,0)+OFFSET('Sheet 2_Inputs &amp; Outputs'!K$178,$A46,0)),"Blank")</f>
        <v>0</v>
      </c>
      <c r="M46" s="133">
        <f ca="1">IFERROR('Sheet 1_Assumptions'!H48*(OFFSET('Sheet 2_Inputs &amp; Outputs'!L$134,$A46,0)+OFFSET('Sheet 2_Inputs &amp; Outputs'!L$156,$A46,0)+OFFSET('Sheet 2_Inputs &amp; Outputs'!L$178,$A46,0)),"Blank")</f>
        <v>0</v>
      </c>
      <c r="N46" s="133">
        <f ca="1">IFERROR('Sheet 1_Assumptions'!I48*(OFFSET('Sheet 2_Inputs &amp; Outputs'!M$134,$A46,0)+OFFSET('Sheet 2_Inputs &amp; Outputs'!M$156,$A46,0)+OFFSET('Sheet 2_Inputs &amp; Outputs'!M$178,$A46,0)),"Blank")</f>
        <v>0</v>
      </c>
      <c r="O46" s="133">
        <f ca="1">IFERROR('Sheet 1_Assumptions'!J48*(OFFSET('Sheet 2_Inputs &amp; Outputs'!N$134,$A46,0)+OFFSET('Sheet 2_Inputs &amp; Outputs'!N$156,$A46,0)+OFFSET('Sheet 2_Inputs &amp; Outputs'!N$178,$A46,0)),"Blank")</f>
        <v>0</v>
      </c>
      <c r="P46" s="133">
        <f ca="1">IFERROR('Sheet 1_Assumptions'!K48*(OFFSET('Sheet 2_Inputs &amp; Outputs'!O$134,$A46,0)+OFFSET('Sheet 2_Inputs &amp; Outputs'!O$156,$A46,0)+OFFSET('Sheet 2_Inputs &amp; Outputs'!O$178,$A46,0)),"Blank")</f>
        <v>0</v>
      </c>
      <c r="Q46" s="133">
        <f ca="1">IFERROR('Sheet 1_Assumptions'!L48*(OFFSET('Sheet 2_Inputs &amp; Outputs'!P$134,$A46,0)+OFFSET('Sheet 2_Inputs &amp; Outputs'!P$156,$A46,0)+OFFSET('Sheet 2_Inputs &amp; Outputs'!P$178,$A46,0)),"Blank")</f>
        <v>0</v>
      </c>
      <c r="R46" s="133">
        <f ca="1">IFERROR('Sheet 1_Assumptions'!M48*(OFFSET('Sheet 2_Inputs &amp; Outputs'!Q$134,$A46,0)+OFFSET('Sheet 2_Inputs &amp; Outputs'!Q$156,$A46,0)+OFFSET('Sheet 2_Inputs &amp; Outputs'!Q$178,$A46,0)),"Blank")</f>
        <v>0</v>
      </c>
      <c r="S46" s="133">
        <f ca="1">IFERROR('Sheet 1_Assumptions'!N48*(OFFSET('Sheet 2_Inputs &amp; Outputs'!R$134,$A46,0)+OFFSET('Sheet 2_Inputs &amp; Outputs'!R$156,$A46,0)+OFFSET('Sheet 2_Inputs &amp; Outputs'!R$178,$A46,0)),"Blank")</f>
        <v>0</v>
      </c>
      <c r="T46" s="133">
        <f ca="1">IFERROR('Sheet 1_Assumptions'!O48*(OFFSET('Sheet 2_Inputs &amp; Outputs'!S$134,$A46,0)+OFFSET('Sheet 2_Inputs &amp; Outputs'!S$156,$A46,0)+OFFSET('Sheet 2_Inputs &amp; Outputs'!S$178,$A46,0)),"Blank")</f>
        <v>0</v>
      </c>
      <c r="U46" s="133">
        <f ca="1">IFERROR('Sheet 1_Assumptions'!P48*(OFFSET('Sheet 2_Inputs &amp; Outputs'!T$134,$A46,0)+OFFSET('Sheet 2_Inputs &amp; Outputs'!T$156,$A46,0)+OFFSET('Sheet 2_Inputs &amp; Outputs'!T$178,$A46,0)),"Blank")</f>
        <v>0</v>
      </c>
      <c r="V46" s="133">
        <f ca="1">IFERROR('Sheet 1_Assumptions'!Q48*(OFFSET('Sheet 2_Inputs &amp; Outputs'!U$134,$A46,0)+OFFSET('Sheet 2_Inputs &amp; Outputs'!U$156,$A46,0)+OFFSET('Sheet 2_Inputs &amp; Outputs'!U$178,$A46,0)),"Blank")</f>
        <v>0</v>
      </c>
      <c r="W46" s="133">
        <f ca="1">IFERROR('Sheet 1_Assumptions'!R48*(OFFSET('Sheet 2_Inputs &amp; Outputs'!V$134,$A46,0)+OFFSET('Sheet 2_Inputs &amp; Outputs'!V$156,$A46,0)+OFFSET('Sheet 2_Inputs &amp; Outputs'!V$178,$A46,0)),"Blank")</f>
        <v>0</v>
      </c>
      <c r="X46" s="133">
        <f ca="1">IFERROR('Sheet 1_Assumptions'!S48*(OFFSET('Sheet 2_Inputs &amp; Outputs'!W$134,$A46,0)+OFFSET('Sheet 2_Inputs &amp; Outputs'!W$156,$A46,0)+OFFSET('Sheet 2_Inputs &amp; Outputs'!W$178,$A46,0)),"Blank")</f>
        <v>0</v>
      </c>
      <c r="Y46" s="133">
        <f ca="1">IFERROR('Sheet 1_Assumptions'!T48*(OFFSET('Sheet 2_Inputs &amp; Outputs'!X$134,$A46,0)+OFFSET('Sheet 2_Inputs &amp; Outputs'!X$156,$A46,0)+OFFSET('Sheet 2_Inputs &amp; Outputs'!X$178,$A46,0)),"Blank")</f>
        <v>0</v>
      </c>
      <c r="Z46" s="133">
        <f ca="1">IFERROR('Sheet 1_Assumptions'!U48*(OFFSET('Sheet 2_Inputs &amp; Outputs'!Y$134,$A46,0)+OFFSET('Sheet 2_Inputs &amp; Outputs'!Y$156,$A46,0)+OFFSET('Sheet 2_Inputs &amp; Outputs'!Y$178,$A46,0)),"Blank")</f>
        <v>0</v>
      </c>
      <c r="AA46" s="133">
        <f ca="1">IFERROR('Sheet 1_Assumptions'!V48*(OFFSET('Sheet 2_Inputs &amp; Outputs'!Z$134,$A46,0)+OFFSET('Sheet 2_Inputs &amp; Outputs'!Z$156,$A46,0)+OFFSET('Sheet 2_Inputs &amp; Outputs'!Z$178,$A46,0)),"Blank")</f>
        <v>0</v>
      </c>
      <c r="AB46" s="133">
        <f ca="1">IFERROR('Sheet 1_Assumptions'!W48*(OFFSET('Sheet 2_Inputs &amp; Outputs'!AA$134,$A46,0)+OFFSET('Sheet 2_Inputs &amp; Outputs'!AA$156,$A46,0)+OFFSET('Sheet 2_Inputs &amp; Outputs'!AA$178,$A46,0)),"Blank")</f>
        <v>0</v>
      </c>
      <c r="AC46" s="133">
        <f ca="1">IFERROR('Sheet 1_Assumptions'!X48*(OFFSET('Sheet 2_Inputs &amp; Outputs'!AB$134,$A46,0)+OFFSET('Sheet 2_Inputs &amp; Outputs'!AB$156,$A46,0)+OFFSET('Sheet 2_Inputs &amp; Outputs'!AB$178,$A46,0)),"Blank")</f>
        <v>0</v>
      </c>
      <c r="AD46" s="133">
        <f ca="1">IFERROR('Sheet 1_Assumptions'!Y48*(OFFSET('Sheet 2_Inputs &amp; Outputs'!AC$134,$A46,0)+OFFSET('Sheet 2_Inputs &amp; Outputs'!AC$156,$A46,0)+OFFSET('Sheet 2_Inputs &amp; Outputs'!AC$178,$A46,0)),"Blank")</f>
        <v>0</v>
      </c>
      <c r="AE46" s="133">
        <f ca="1">IFERROR('Sheet 1_Assumptions'!Z48*(OFFSET('Sheet 2_Inputs &amp; Outputs'!AD$134,$A46,0)+OFFSET('Sheet 2_Inputs &amp; Outputs'!AD$156,$A46,0)+OFFSET('Sheet 2_Inputs &amp; Outputs'!AD$178,$A46,0)),"Blank")</f>
        <v>0</v>
      </c>
      <c r="AF46" s="133">
        <f ca="1">IFERROR('Sheet 1_Assumptions'!AA48*(OFFSET('Sheet 2_Inputs &amp; Outputs'!AE$134,$A46,0)+OFFSET('Sheet 2_Inputs &amp; Outputs'!AE$156,$A46,0)+OFFSET('Sheet 2_Inputs &amp; Outputs'!AE$178,$A46,0)),"Blank")</f>
        <v>0</v>
      </c>
      <c r="AG46" s="133">
        <f ca="1">IFERROR('Sheet 1_Assumptions'!AB48*(OFFSET('Sheet 2_Inputs &amp; Outputs'!AF$134,$A46,0)+OFFSET('Sheet 2_Inputs &amp; Outputs'!AF$156,$A46,0)+OFFSET('Sheet 2_Inputs &amp; Outputs'!AF$178,$A46,0)),"Blank")</f>
        <v>0</v>
      </c>
      <c r="AH46" s="133">
        <f ca="1">IFERROR('Sheet 1_Assumptions'!AC48*(OFFSET('Sheet 2_Inputs &amp; Outputs'!AG$134,$A46,0)+OFFSET('Sheet 2_Inputs &amp; Outputs'!AG$156,$A46,0)+OFFSET('Sheet 2_Inputs &amp; Outputs'!AG$178,$A46,0)),"Blank")</f>
        <v>0</v>
      </c>
      <c r="AI46" s="133">
        <f ca="1">IFERROR('Sheet 1_Assumptions'!AD48*(OFFSET('Sheet 2_Inputs &amp; Outputs'!AH$134,$A46,0)+OFFSET('Sheet 2_Inputs &amp; Outputs'!AH$156,$A46,0)+OFFSET('Sheet 2_Inputs &amp; Outputs'!AH$178,$A46,0)),"Blank")</f>
        <v>0</v>
      </c>
      <c r="AJ46" s="133">
        <f ca="1">IFERROR('Sheet 1_Assumptions'!AE48*(OFFSET('Sheet 2_Inputs &amp; Outputs'!AI$134,$A46,0)+OFFSET('Sheet 2_Inputs &amp; Outputs'!AI$156,$A46,0)+OFFSET('Sheet 2_Inputs &amp; Outputs'!AI$178,$A46,0)),"Blank")</f>
        <v>0</v>
      </c>
      <c r="AK46" s="133">
        <f ca="1">IFERROR('Sheet 1_Assumptions'!AF48*(OFFSET('Sheet 2_Inputs &amp; Outputs'!AJ$134,$A46,0)+OFFSET('Sheet 2_Inputs &amp; Outputs'!AJ$156,$A46,0)+OFFSET('Sheet 2_Inputs &amp; Outputs'!AJ$178,$A46,0)),"Blank")</f>
        <v>0</v>
      </c>
      <c r="AL46" s="133">
        <f ca="1">IFERROR('Sheet 1_Assumptions'!AG48*(OFFSET('Sheet 2_Inputs &amp; Outputs'!AK$134,$A46,0)+OFFSET('Sheet 2_Inputs &amp; Outputs'!AK$156,$A46,0)+OFFSET('Sheet 2_Inputs &amp; Outputs'!AK$178,$A46,0)),"Blank")</f>
        <v>0</v>
      </c>
      <c r="AM46" s="133">
        <f ca="1">IFERROR('Sheet 1_Assumptions'!AH48*(OFFSET('Sheet 2_Inputs &amp; Outputs'!AL$134,$A46,0)+OFFSET('Sheet 2_Inputs &amp; Outputs'!AL$156,$A46,0)+OFFSET('Sheet 2_Inputs &amp; Outputs'!AL$178,$A46,0)),"Blank")</f>
        <v>0</v>
      </c>
      <c r="AN46" s="332"/>
      <c r="AO46" s="332"/>
      <c r="AP46" s="332"/>
      <c r="AQ46" s="332"/>
      <c r="AR46" s="332"/>
      <c r="AS46" s="332"/>
      <c r="AT46" s="332"/>
      <c r="AU46" s="332"/>
      <c r="AV46" s="332"/>
      <c r="AW46" s="332"/>
      <c r="AX46" s="332"/>
      <c r="AY46" s="332"/>
      <c r="AZ46" s="332"/>
      <c r="BA46" s="332"/>
      <c r="BB46" s="332"/>
      <c r="BC46" s="332"/>
      <c r="BD46" s="332"/>
      <c r="BE46" s="332"/>
      <c r="BF46" s="332"/>
      <c r="BG46" s="332"/>
      <c r="BH46" s="332"/>
      <c r="BI46" s="332"/>
      <c r="BJ46" s="332"/>
      <c r="BK46" s="332"/>
      <c r="BL46" s="332"/>
      <c r="BM46" s="332"/>
    </row>
    <row r="47" spans="1:65" x14ac:dyDescent="0.3">
      <c r="A47" s="138">
        <v>17</v>
      </c>
      <c r="B47" s="312">
        <f t="shared" si="4"/>
        <v>14.179999999999996</v>
      </c>
      <c r="C47" s="120" t="s">
        <v>88</v>
      </c>
      <c r="D47" s="99" t="str">
        <f>'Sheet 1_Assumptions'!C49</f>
        <v>Other</v>
      </c>
      <c r="E47" s="77" t="s">
        <v>131</v>
      </c>
      <c r="F47" s="86">
        <f>'Sheet 1_Assumptions'!D49</f>
        <v>0</v>
      </c>
      <c r="G47" s="244" t="s">
        <v>100</v>
      </c>
      <c r="H47" s="333">
        <f t="shared" ca="1" si="3"/>
        <v>0</v>
      </c>
      <c r="I47" s="133">
        <f ca="1">IFERROR('Sheet 1_Assumptions'!D49*(OFFSET('Sheet 2_Inputs &amp; Outputs'!H$134,$A47,0)+OFFSET('Sheet 2_Inputs &amp; Outputs'!H$156,$A47,0)+OFFSET('Sheet 2_Inputs &amp; Outputs'!H$178,$A47,0)),"Blank")</f>
        <v>0</v>
      </c>
      <c r="J47" s="133">
        <f ca="1">IFERROR('Sheet 1_Assumptions'!E49*(OFFSET('Sheet 2_Inputs &amp; Outputs'!I$134,$A47,0)+OFFSET('Sheet 2_Inputs &amp; Outputs'!I$156,$A47,0)+OFFSET('Sheet 2_Inputs &amp; Outputs'!I$178,$A47,0)),"Blank")</f>
        <v>0</v>
      </c>
      <c r="K47" s="133">
        <f ca="1">IFERROR('Sheet 1_Assumptions'!F49*(OFFSET('Sheet 2_Inputs &amp; Outputs'!J$134,$A47,0)+OFFSET('Sheet 2_Inputs &amp; Outputs'!J$156,$A47,0)+OFFSET('Sheet 2_Inputs &amp; Outputs'!J$178,$A47,0)),"Blank")</f>
        <v>0</v>
      </c>
      <c r="L47" s="133">
        <f ca="1">IFERROR('Sheet 1_Assumptions'!G49*(OFFSET('Sheet 2_Inputs &amp; Outputs'!K$134,$A47,0)+OFFSET('Sheet 2_Inputs &amp; Outputs'!K$156,$A47,0)+OFFSET('Sheet 2_Inputs &amp; Outputs'!K$178,$A47,0)),"Blank")</f>
        <v>0</v>
      </c>
      <c r="M47" s="133">
        <f ca="1">IFERROR('Sheet 1_Assumptions'!H49*(OFFSET('Sheet 2_Inputs &amp; Outputs'!L$134,$A47,0)+OFFSET('Sheet 2_Inputs &amp; Outputs'!L$156,$A47,0)+OFFSET('Sheet 2_Inputs &amp; Outputs'!L$178,$A47,0)),"Blank")</f>
        <v>0</v>
      </c>
      <c r="N47" s="133">
        <f ca="1">IFERROR('Sheet 1_Assumptions'!I49*(OFFSET('Sheet 2_Inputs &amp; Outputs'!M$134,$A47,0)+OFFSET('Sheet 2_Inputs &amp; Outputs'!M$156,$A47,0)+OFFSET('Sheet 2_Inputs &amp; Outputs'!M$178,$A47,0)),"Blank")</f>
        <v>0</v>
      </c>
      <c r="O47" s="133">
        <f ca="1">IFERROR('Sheet 1_Assumptions'!J49*(OFFSET('Sheet 2_Inputs &amp; Outputs'!N$134,$A47,0)+OFFSET('Sheet 2_Inputs &amp; Outputs'!N$156,$A47,0)+OFFSET('Sheet 2_Inputs &amp; Outputs'!N$178,$A47,0)),"Blank")</f>
        <v>0</v>
      </c>
      <c r="P47" s="133">
        <f ca="1">IFERROR('Sheet 1_Assumptions'!K49*(OFFSET('Sheet 2_Inputs &amp; Outputs'!O$134,$A47,0)+OFFSET('Sheet 2_Inputs &amp; Outputs'!O$156,$A47,0)+OFFSET('Sheet 2_Inputs &amp; Outputs'!O$178,$A47,0)),"Blank")</f>
        <v>0</v>
      </c>
      <c r="Q47" s="133">
        <f ca="1">IFERROR('Sheet 1_Assumptions'!L49*(OFFSET('Sheet 2_Inputs &amp; Outputs'!P$134,$A47,0)+OFFSET('Sheet 2_Inputs &amp; Outputs'!P$156,$A47,0)+OFFSET('Sheet 2_Inputs &amp; Outputs'!P$178,$A47,0)),"Blank")</f>
        <v>0</v>
      </c>
      <c r="R47" s="133">
        <f ca="1">IFERROR('Sheet 1_Assumptions'!M49*(OFFSET('Sheet 2_Inputs &amp; Outputs'!Q$134,$A47,0)+OFFSET('Sheet 2_Inputs &amp; Outputs'!Q$156,$A47,0)+OFFSET('Sheet 2_Inputs &amp; Outputs'!Q$178,$A47,0)),"Blank")</f>
        <v>0</v>
      </c>
      <c r="S47" s="133">
        <f ca="1">IFERROR('Sheet 1_Assumptions'!N49*(OFFSET('Sheet 2_Inputs &amp; Outputs'!R$134,$A47,0)+OFFSET('Sheet 2_Inputs &amp; Outputs'!R$156,$A47,0)+OFFSET('Sheet 2_Inputs &amp; Outputs'!R$178,$A47,0)),"Blank")</f>
        <v>0</v>
      </c>
      <c r="T47" s="133">
        <f ca="1">IFERROR('Sheet 1_Assumptions'!O49*(OFFSET('Sheet 2_Inputs &amp; Outputs'!S$134,$A47,0)+OFFSET('Sheet 2_Inputs &amp; Outputs'!S$156,$A47,0)+OFFSET('Sheet 2_Inputs &amp; Outputs'!S$178,$A47,0)),"Blank")</f>
        <v>0</v>
      </c>
      <c r="U47" s="133">
        <f ca="1">IFERROR('Sheet 1_Assumptions'!P49*(OFFSET('Sheet 2_Inputs &amp; Outputs'!T$134,$A47,0)+OFFSET('Sheet 2_Inputs &amp; Outputs'!T$156,$A47,0)+OFFSET('Sheet 2_Inputs &amp; Outputs'!T$178,$A47,0)),"Blank")</f>
        <v>0</v>
      </c>
      <c r="V47" s="133">
        <f ca="1">IFERROR('Sheet 1_Assumptions'!Q49*(OFFSET('Sheet 2_Inputs &amp; Outputs'!U$134,$A47,0)+OFFSET('Sheet 2_Inputs &amp; Outputs'!U$156,$A47,0)+OFFSET('Sheet 2_Inputs &amp; Outputs'!U$178,$A47,0)),"Blank")</f>
        <v>0</v>
      </c>
      <c r="W47" s="133">
        <f ca="1">IFERROR('Sheet 1_Assumptions'!R49*(OFFSET('Sheet 2_Inputs &amp; Outputs'!V$134,$A47,0)+OFFSET('Sheet 2_Inputs &amp; Outputs'!V$156,$A47,0)+OFFSET('Sheet 2_Inputs &amp; Outputs'!V$178,$A47,0)),"Blank")</f>
        <v>0</v>
      </c>
      <c r="X47" s="133">
        <f ca="1">IFERROR('Sheet 1_Assumptions'!S49*(OFFSET('Sheet 2_Inputs &amp; Outputs'!W$134,$A47,0)+OFFSET('Sheet 2_Inputs &amp; Outputs'!W$156,$A47,0)+OFFSET('Sheet 2_Inputs &amp; Outputs'!W$178,$A47,0)),"Blank")</f>
        <v>0</v>
      </c>
      <c r="Y47" s="133">
        <f ca="1">IFERROR('Sheet 1_Assumptions'!T49*(OFFSET('Sheet 2_Inputs &amp; Outputs'!X$134,$A47,0)+OFFSET('Sheet 2_Inputs &amp; Outputs'!X$156,$A47,0)+OFFSET('Sheet 2_Inputs &amp; Outputs'!X$178,$A47,0)),"Blank")</f>
        <v>0</v>
      </c>
      <c r="Z47" s="133">
        <f ca="1">IFERROR('Sheet 1_Assumptions'!U49*(OFFSET('Sheet 2_Inputs &amp; Outputs'!Y$134,$A47,0)+OFFSET('Sheet 2_Inputs &amp; Outputs'!Y$156,$A47,0)+OFFSET('Sheet 2_Inputs &amp; Outputs'!Y$178,$A47,0)),"Blank")</f>
        <v>0</v>
      </c>
      <c r="AA47" s="133">
        <f ca="1">IFERROR('Sheet 1_Assumptions'!V49*(OFFSET('Sheet 2_Inputs &amp; Outputs'!Z$134,$A47,0)+OFFSET('Sheet 2_Inputs &amp; Outputs'!Z$156,$A47,0)+OFFSET('Sheet 2_Inputs &amp; Outputs'!Z$178,$A47,0)),"Blank")</f>
        <v>0</v>
      </c>
      <c r="AB47" s="133">
        <f ca="1">IFERROR('Sheet 1_Assumptions'!W49*(OFFSET('Sheet 2_Inputs &amp; Outputs'!AA$134,$A47,0)+OFFSET('Sheet 2_Inputs &amp; Outputs'!AA$156,$A47,0)+OFFSET('Sheet 2_Inputs &amp; Outputs'!AA$178,$A47,0)),"Blank")</f>
        <v>0</v>
      </c>
      <c r="AC47" s="133">
        <f ca="1">IFERROR('Sheet 1_Assumptions'!X49*(OFFSET('Sheet 2_Inputs &amp; Outputs'!AB$134,$A47,0)+OFFSET('Sheet 2_Inputs &amp; Outputs'!AB$156,$A47,0)+OFFSET('Sheet 2_Inputs &amp; Outputs'!AB$178,$A47,0)),"Blank")</f>
        <v>0</v>
      </c>
      <c r="AD47" s="133">
        <f ca="1">IFERROR('Sheet 1_Assumptions'!Y49*(OFFSET('Sheet 2_Inputs &amp; Outputs'!AC$134,$A47,0)+OFFSET('Sheet 2_Inputs &amp; Outputs'!AC$156,$A47,0)+OFFSET('Sheet 2_Inputs &amp; Outputs'!AC$178,$A47,0)),"Blank")</f>
        <v>0</v>
      </c>
      <c r="AE47" s="133">
        <f ca="1">IFERROR('Sheet 1_Assumptions'!Z49*(OFFSET('Sheet 2_Inputs &amp; Outputs'!AD$134,$A47,0)+OFFSET('Sheet 2_Inputs &amp; Outputs'!AD$156,$A47,0)+OFFSET('Sheet 2_Inputs &amp; Outputs'!AD$178,$A47,0)),"Blank")</f>
        <v>0</v>
      </c>
      <c r="AF47" s="133">
        <f ca="1">IFERROR('Sheet 1_Assumptions'!AA49*(OFFSET('Sheet 2_Inputs &amp; Outputs'!AE$134,$A47,0)+OFFSET('Sheet 2_Inputs &amp; Outputs'!AE$156,$A47,0)+OFFSET('Sheet 2_Inputs &amp; Outputs'!AE$178,$A47,0)),"Blank")</f>
        <v>0</v>
      </c>
      <c r="AG47" s="133">
        <f ca="1">IFERROR('Sheet 1_Assumptions'!AB49*(OFFSET('Sheet 2_Inputs &amp; Outputs'!AF$134,$A47,0)+OFFSET('Sheet 2_Inputs &amp; Outputs'!AF$156,$A47,0)+OFFSET('Sheet 2_Inputs &amp; Outputs'!AF$178,$A47,0)),"Blank")</f>
        <v>0</v>
      </c>
      <c r="AH47" s="133">
        <f ca="1">IFERROR('Sheet 1_Assumptions'!AC49*(OFFSET('Sheet 2_Inputs &amp; Outputs'!AG$134,$A47,0)+OFFSET('Sheet 2_Inputs &amp; Outputs'!AG$156,$A47,0)+OFFSET('Sheet 2_Inputs &amp; Outputs'!AG$178,$A47,0)),"Blank")</f>
        <v>0</v>
      </c>
      <c r="AI47" s="133">
        <f ca="1">IFERROR('Sheet 1_Assumptions'!AD49*(OFFSET('Sheet 2_Inputs &amp; Outputs'!AH$134,$A47,0)+OFFSET('Sheet 2_Inputs &amp; Outputs'!AH$156,$A47,0)+OFFSET('Sheet 2_Inputs &amp; Outputs'!AH$178,$A47,0)),"Blank")</f>
        <v>0</v>
      </c>
      <c r="AJ47" s="133">
        <f ca="1">IFERROR('Sheet 1_Assumptions'!AE49*(OFFSET('Sheet 2_Inputs &amp; Outputs'!AI$134,$A47,0)+OFFSET('Sheet 2_Inputs &amp; Outputs'!AI$156,$A47,0)+OFFSET('Sheet 2_Inputs &amp; Outputs'!AI$178,$A47,0)),"Blank")</f>
        <v>0</v>
      </c>
      <c r="AK47" s="133">
        <f ca="1">IFERROR('Sheet 1_Assumptions'!AF49*(OFFSET('Sheet 2_Inputs &amp; Outputs'!AJ$134,$A47,0)+OFFSET('Sheet 2_Inputs &amp; Outputs'!AJ$156,$A47,0)+OFFSET('Sheet 2_Inputs &amp; Outputs'!AJ$178,$A47,0)),"Blank")</f>
        <v>0</v>
      </c>
      <c r="AL47" s="133">
        <f ca="1">IFERROR('Sheet 1_Assumptions'!AG49*(OFFSET('Sheet 2_Inputs &amp; Outputs'!AK$134,$A47,0)+OFFSET('Sheet 2_Inputs &amp; Outputs'!AK$156,$A47,0)+OFFSET('Sheet 2_Inputs &amp; Outputs'!AK$178,$A47,0)),"Blank")</f>
        <v>0</v>
      </c>
      <c r="AM47" s="133">
        <f ca="1">IFERROR('Sheet 1_Assumptions'!AH49*(OFFSET('Sheet 2_Inputs &amp; Outputs'!AL$134,$A47,0)+OFFSET('Sheet 2_Inputs &amp; Outputs'!AL$156,$A47,0)+OFFSET('Sheet 2_Inputs &amp; Outputs'!AL$178,$A47,0)),"Blank")</f>
        <v>0</v>
      </c>
      <c r="AN47" s="332"/>
      <c r="AO47" s="332"/>
      <c r="AP47" s="332"/>
      <c r="AQ47" s="332"/>
      <c r="AR47" s="332"/>
      <c r="AS47" s="332"/>
      <c r="AT47" s="332"/>
      <c r="AU47" s="332"/>
      <c r="AV47" s="332"/>
      <c r="AW47" s="332"/>
      <c r="AX47" s="332"/>
      <c r="AY47" s="332"/>
      <c r="AZ47" s="332"/>
      <c r="BA47" s="332"/>
      <c r="BB47" s="332"/>
      <c r="BC47" s="332"/>
      <c r="BD47" s="332"/>
      <c r="BE47" s="332"/>
      <c r="BF47" s="332"/>
      <c r="BG47" s="332"/>
      <c r="BH47" s="332"/>
      <c r="BI47" s="332"/>
      <c r="BJ47" s="332"/>
      <c r="BK47" s="332"/>
      <c r="BL47" s="332"/>
      <c r="BM47" s="332"/>
    </row>
    <row r="48" spans="1:65" x14ac:dyDescent="0.3">
      <c r="A48" s="138">
        <v>18</v>
      </c>
      <c r="B48" s="312">
        <f t="shared" si="4"/>
        <v>14.189999999999996</v>
      </c>
      <c r="C48" s="120" t="s">
        <v>89</v>
      </c>
      <c r="D48" s="99" t="str">
        <f>'Sheet 1_Assumptions'!C50</f>
        <v>Other</v>
      </c>
      <c r="E48" s="77" t="s">
        <v>131</v>
      </c>
      <c r="F48" s="86">
        <f>'Sheet 1_Assumptions'!D50</f>
        <v>0</v>
      </c>
      <c r="G48" s="244" t="s">
        <v>100</v>
      </c>
      <c r="H48" s="333">
        <f t="shared" ca="1" si="3"/>
        <v>0</v>
      </c>
      <c r="I48" s="133">
        <f ca="1">IFERROR('Sheet 1_Assumptions'!D50*(OFFSET('Sheet 2_Inputs &amp; Outputs'!H$134,$A48,0)+OFFSET('Sheet 2_Inputs &amp; Outputs'!H$156,$A48,0)+OFFSET('Sheet 2_Inputs &amp; Outputs'!H$178,$A48,0)),"Blank")</f>
        <v>0</v>
      </c>
      <c r="J48" s="133">
        <f ca="1">IFERROR('Sheet 1_Assumptions'!E50*(OFFSET('Sheet 2_Inputs &amp; Outputs'!I$134,$A48,0)+OFFSET('Sheet 2_Inputs &amp; Outputs'!I$156,$A48,0)+OFFSET('Sheet 2_Inputs &amp; Outputs'!I$178,$A48,0)),"Blank")</f>
        <v>0</v>
      </c>
      <c r="K48" s="133">
        <f ca="1">IFERROR('Sheet 1_Assumptions'!F50*(OFFSET('Sheet 2_Inputs &amp; Outputs'!J$134,$A48,0)+OFFSET('Sheet 2_Inputs &amp; Outputs'!J$156,$A48,0)+OFFSET('Sheet 2_Inputs &amp; Outputs'!J$178,$A48,0)),"Blank")</f>
        <v>0</v>
      </c>
      <c r="L48" s="133">
        <f ca="1">IFERROR('Sheet 1_Assumptions'!G50*(OFFSET('Sheet 2_Inputs &amp; Outputs'!K$134,$A48,0)+OFFSET('Sheet 2_Inputs &amp; Outputs'!K$156,$A48,0)+OFFSET('Sheet 2_Inputs &amp; Outputs'!K$178,$A48,0)),"Blank")</f>
        <v>0</v>
      </c>
      <c r="M48" s="133">
        <f ca="1">IFERROR('Sheet 1_Assumptions'!H50*(OFFSET('Sheet 2_Inputs &amp; Outputs'!L$134,$A48,0)+OFFSET('Sheet 2_Inputs &amp; Outputs'!L$156,$A48,0)+OFFSET('Sheet 2_Inputs &amp; Outputs'!L$178,$A48,0)),"Blank")</f>
        <v>0</v>
      </c>
      <c r="N48" s="133">
        <f ca="1">IFERROR('Sheet 1_Assumptions'!I50*(OFFSET('Sheet 2_Inputs &amp; Outputs'!M$134,$A48,0)+OFFSET('Sheet 2_Inputs &amp; Outputs'!M$156,$A48,0)+OFFSET('Sheet 2_Inputs &amp; Outputs'!M$178,$A48,0)),"Blank")</f>
        <v>0</v>
      </c>
      <c r="O48" s="133">
        <f ca="1">IFERROR('Sheet 1_Assumptions'!J50*(OFFSET('Sheet 2_Inputs &amp; Outputs'!N$134,$A48,0)+OFFSET('Sheet 2_Inputs &amp; Outputs'!N$156,$A48,0)+OFFSET('Sheet 2_Inputs &amp; Outputs'!N$178,$A48,0)),"Blank")</f>
        <v>0</v>
      </c>
      <c r="P48" s="133">
        <f ca="1">IFERROR('Sheet 1_Assumptions'!K50*(OFFSET('Sheet 2_Inputs &amp; Outputs'!O$134,$A48,0)+OFFSET('Sheet 2_Inputs &amp; Outputs'!O$156,$A48,0)+OFFSET('Sheet 2_Inputs &amp; Outputs'!O$178,$A48,0)),"Blank")</f>
        <v>0</v>
      </c>
      <c r="Q48" s="133">
        <f ca="1">IFERROR('Sheet 1_Assumptions'!L50*(OFFSET('Sheet 2_Inputs &amp; Outputs'!P$134,$A48,0)+OFFSET('Sheet 2_Inputs &amp; Outputs'!P$156,$A48,0)+OFFSET('Sheet 2_Inputs &amp; Outputs'!P$178,$A48,0)),"Blank")</f>
        <v>0</v>
      </c>
      <c r="R48" s="133">
        <f ca="1">IFERROR('Sheet 1_Assumptions'!M50*(OFFSET('Sheet 2_Inputs &amp; Outputs'!Q$134,$A48,0)+OFFSET('Sheet 2_Inputs &amp; Outputs'!Q$156,$A48,0)+OFFSET('Sheet 2_Inputs &amp; Outputs'!Q$178,$A48,0)),"Blank")</f>
        <v>0</v>
      </c>
      <c r="S48" s="133">
        <f ca="1">IFERROR('Sheet 1_Assumptions'!N50*(OFFSET('Sheet 2_Inputs &amp; Outputs'!R$134,$A48,0)+OFFSET('Sheet 2_Inputs &amp; Outputs'!R$156,$A48,0)+OFFSET('Sheet 2_Inputs &amp; Outputs'!R$178,$A48,0)),"Blank")</f>
        <v>0</v>
      </c>
      <c r="T48" s="133">
        <f ca="1">IFERROR('Sheet 1_Assumptions'!O50*(OFFSET('Sheet 2_Inputs &amp; Outputs'!S$134,$A48,0)+OFFSET('Sheet 2_Inputs &amp; Outputs'!S$156,$A48,0)+OFFSET('Sheet 2_Inputs &amp; Outputs'!S$178,$A48,0)),"Blank")</f>
        <v>0</v>
      </c>
      <c r="U48" s="133">
        <f ca="1">IFERROR('Sheet 1_Assumptions'!P50*(OFFSET('Sheet 2_Inputs &amp; Outputs'!T$134,$A48,0)+OFFSET('Sheet 2_Inputs &amp; Outputs'!T$156,$A48,0)+OFFSET('Sheet 2_Inputs &amp; Outputs'!T$178,$A48,0)),"Blank")</f>
        <v>0</v>
      </c>
      <c r="V48" s="133">
        <f ca="1">IFERROR('Sheet 1_Assumptions'!Q50*(OFFSET('Sheet 2_Inputs &amp; Outputs'!U$134,$A48,0)+OFFSET('Sheet 2_Inputs &amp; Outputs'!U$156,$A48,0)+OFFSET('Sheet 2_Inputs &amp; Outputs'!U$178,$A48,0)),"Blank")</f>
        <v>0</v>
      </c>
      <c r="W48" s="133">
        <f ca="1">IFERROR('Sheet 1_Assumptions'!R50*(OFFSET('Sheet 2_Inputs &amp; Outputs'!V$134,$A48,0)+OFFSET('Sheet 2_Inputs &amp; Outputs'!V$156,$A48,0)+OFFSET('Sheet 2_Inputs &amp; Outputs'!V$178,$A48,0)),"Blank")</f>
        <v>0</v>
      </c>
      <c r="X48" s="133">
        <f ca="1">IFERROR('Sheet 1_Assumptions'!S50*(OFFSET('Sheet 2_Inputs &amp; Outputs'!W$134,$A48,0)+OFFSET('Sheet 2_Inputs &amp; Outputs'!W$156,$A48,0)+OFFSET('Sheet 2_Inputs &amp; Outputs'!W$178,$A48,0)),"Blank")</f>
        <v>0</v>
      </c>
      <c r="Y48" s="133">
        <f ca="1">IFERROR('Sheet 1_Assumptions'!T50*(OFFSET('Sheet 2_Inputs &amp; Outputs'!X$134,$A48,0)+OFFSET('Sheet 2_Inputs &amp; Outputs'!X$156,$A48,0)+OFFSET('Sheet 2_Inputs &amp; Outputs'!X$178,$A48,0)),"Blank")</f>
        <v>0</v>
      </c>
      <c r="Z48" s="133">
        <f ca="1">IFERROR('Sheet 1_Assumptions'!U50*(OFFSET('Sheet 2_Inputs &amp; Outputs'!Y$134,$A48,0)+OFFSET('Sheet 2_Inputs &amp; Outputs'!Y$156,$A48,0)+OFFSET('Sheet 2_Inputs &amp; Outputs'!Y$178,$A48,0)),"Blank")</f>
        <v>0</v>
      </c>
      <c r="AA48" s="133">
        <f ca="1">IFERROR('Sheet 1_Assumptions'!V50*(OFFSET('Sheet 2_Inputs &amp; Outputs'!Z$134,$A48,0)+OFFSET('Sheet 2_Inputs &amp; Outputs'!Z$156,$A48,0)+OFFSET('Sheet 2_Inputs &amp; Outputs'!Z$178,$A48,0)),"Blank")</f>
        <v>0</v>
      </c>
      <c r="AB48" s="133">
        <f ca="1">IFERROR('Sheet 1_Assumptions'!W50*(OFFSET('Sheet 2_Inputs &amp; Outputs'!AA$134,$A48,0)+OFFSET('Sheet 2_Inputs &amp; Outputs'!AA$156,$A48,0)+OFFSET('Sheet 2_Inputs &amp; Outputs'!AA$178,$A48,0)),"Blank")</f>
        <v>0</v>
      </c>
      <c r="AC48" s="133">
        <f ca="1">IFERROR('Sheet 1_Assumptions'!X50*(OFFSET('Sheet 2_Inputs &amp; Outputs'!AB$134,$A48,0)+OFFSET('Sheet 2_Inputs &amp; Outputs'!AB$156,$A48,0)+OFFSET('Sheet 2_Inputs &amp; Outputs'!AB$178,$A48,0)),"Blank")</f>
        <v>0</v>
      </c>
      <c r="AD48" s="133">
        <f ca="1">IFERROR('Sheet 1_Assumptions'!Y50*(OFFSET('Sheet 2_Inputs &amp; Outputs'!AC$134,$A48,0)+OFFSET('Sheet 2_Inputs &amp; Outputs'!AC$156,$A48,0)+OFFSET('Sheet 2_Inputs &amp; Outputs'!AC$178,$A48,0)),"Blank")</f>
        <v>0</v>
      </c>
      <c r="AE48" s="133">
        <f ca="1">IFERROR('Sheet 1_Assumptions'!Z50*(OFFSET('Sheet 2_Inputs &amp; Outputs'!AD$134,$A48,0)+OFFSET('Sheet 2_Inputs &amp; Outputs'!AD$156,$A48,0)+OFFSET('Sheet 2_Inputs &amp; Outputs'!AD$178,$A48,0)),"Blank")</f>
        <v>0</v>
      </c>
      <c r="AF48" s="133">
        <f ca="1">IFERROR('Sheet 1_Assumptions'!AA50*(OFFSET('Sheet 2_Inputs &amp; Outputs'!AE$134,$A48,0)+OFFSET('Sheet 2_Inputs &amp; Outputs'!AE$156,$A48,0)+OFFSET('Sheet 2_Inputs &amp; Outputs'!AE$178,$A48,0)),"Blank")</f>
        <v>0</v>
      </c>
      <c r="AG48" s="133">
        <f ca="1">IFERROR('Sheet 1_Assumptions'!AB50*(OFFSET('Sheet 2_Inputs &amp; Outputs'!AF$134,$A48,0)+OFFSET('Sheet 2_Inputs &amp; Outputs'!AF$156,$A48,0)+OFFSET('Sheet 2_Inputs &amp; Outputs'!AF$178,$A48,0)),"Blank")</f>
        <v>0</v>
      </c>
      <c r="AH48" s="133">
        <f ca="1">IFERROR('Sheet 1_Assumptions'!AC50*(OFFSET('Sheet 2_Inputs &amp; Outputs'!AG$134,$A48,0)+OFFSET('Sheet 2_Inputs &amp; Outputs'!AG$156,$A48,0)+OFFSET('Sheet 2_Inputs &amp; Outputs'!AG$178,$A48,0)),"Blank")</f>
        <v>0</v>
      </c>
      <c r="AI48" s="133">
        <f ca="1">IFERROR('Sheet 1_Assumptions'!AD50*(OFFSET('Sheet 2_Inputs &amp; Outputs'!AH$134,$A48,0)+OFFSET('Sheet 2_Inputs &amp; Outputs'!AH$156,$A48,0)+OFFSET('Sheet 2_Inputs &amp; Outputs'!AH$178,$A48,0)),"Blank")</f>
        <v>0</v>
      </c>
      <c r="AJ48" s="133">
        <f ca="1">IFERROR('Sheet 1_Assumptions'!AE50*(OFFSET('Sheet 2_Inputs &amp; Outputs'!AI$134,$A48,0)+OFFSET('Sheet 2_Inputs &amp; Outputs'!AI$156,$A48,0)+OFFSET('Sheet 2_Inputs &amp; Outputs'!AI$178,$A48,0)),"Blank")</f>
        <v>0</v>
      </c>
      <c r="AK48" s="133">
        <f ca="1">IFERROR('Sheet 1_Assumptions'!AF50*(OFFSET('Sheet 2_Inputs &amp; Outputs'!AJ$134,$A48,0)+OFFSET('Sheet 2_Inputs &amp; Outputs'!AJ$156,$A48,0)+OFFSET('Sheet 2_Inputs &amp; Outputs'!AJ$178,$A48,0)),"Blank")</f>
        <v>0</v>
      </c>
      <c r="AL48" s="133">
        <f ca="1">IFERROR('Sheet 1_Assumptions'!AG50*(OFFSET('Sheet 2_Inputs &amp; Outputs'!AK$134,$A48,0)+OFFSET('Sheet 2_Inputs &amp; Outputs'!AK$156,$A48,0)+OFFSET('Sheet 2_Inputs &amp; Outputs'!AK$178,$A48,0)),"Blank")</f>
        <v>0</v>
      </c>
      <c r="AM48" s="133">
        <f ca="1">IFERROR('Sheet 1_Assumptions'!AH50*(OFFSET('Sheet 2_Inputs &amp; Outputs'!AL$134,$A48,0)+OFFSET('Sheet 2_Inputs &amp; Outputs'!AL$156,$A48,0)+OFFSET('Sheet 2_Inputs &amp; Outputs'!AL$178,$A48,0)),"Blank")</f>
        <v>0</v>
      </c>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row>
    <row r="49" spans="1:65" ht="15" thickBot="1" x14ac:dyDescent="0.35">
      <c r="A49" s="138">
        <v>19</v>
      </c>
      <c r="B49" s="312">
        <f t="shared" si="4"/>
        <v>14.199999999999996</v>
      </c>
      <c r="C49" s="120" t="s">
        <v>90</v>
      </c>
      <c r="D49" s="99" t="str">
        <f>'Sheet 1_Assumptions'!C51</f>
        <v>Other</v>
      </c>
      <c r="E49" s="77" t="s">
        <v>131</v>
      </c>
      <c r="F49" s="86">
        <f>'Sheet 1_Assumptions'!D51</f>
        <v>0</v>
      </c>
      <c r="G49" s="244" t="s">
        <v>100</v>
      </c>
      <c r="H49" s="333">
        <f t="shared" ca="1" si="3"/>
        <v>0</v>
      </c>
      <c r="I49" s="133">
        <f ca="1">IFERROR('Sheet 1_Assumptions'!D51*(OFFSET('Sheet 2_Inputs &amp; Outputs'!H$134,$A49,0)+OFFSET('Sheet 2_Inputs &amp; Outputs'!H$156,$A49,0)+OFFSET('Sheet 2_Inputs &amp; Outputs'!H$178,$A49,0)),"Blank")</f>
        <v>0</v>
      </c>
      <c r="J49" s="133">
        <f ca="1">IFERROR('Sheet 1_Assumptions'!E51*(OFFSET('Sheet 2_Inputs &amp; Outputs'!I$134,$A49,0)+OFFSET('Sheet 2_Inputs &amp; Outputs'!I$156,$A49,0)+OFFSET('Sheet 2_Inputs &amp; Outputs'!I$178,$A49,0)),"Blank")</f>
        <v>0</v>
      </c>
      <c r="K49" s="133">
        <f ca="1">IFERROR('Sheet 1_Assumptions'!F51*(OFFSET('Sheet 2_Inputs &amp; Outputs'!J$134,$A49,0)+OFFSET('Sheet 2_Inputs &amp; Outputs'!J$156,$A49,0)+OFFSET('Sheet 2_Inputs &amp; Outputs'!J$178,$A49,0)),"Blank")</f>
        <v>0</v>
      </c>
      <c r="L49" s="133">
        <f ca="1">IFERROR('Sheet 1_Assumptions'!G51*(OFFSET('Sheet 2_Inputs &amp; Outputs'!K$134,$A49,0)+OFFSET('Sheet 2_Inputs &amp; Outputs'!K$156,$A49,0)+OFFSET('Sheet 2_Inputs &amp; Outputs'!K$178,$A49,0)),"Blank")</f>
        <v>0</v>
      </c>
      <c r="M49" s="133">
        <f ca="1">IFERROR('Sheet 1_Assumptions'!H51*(OFFSET('Sheet 2_Inputs &amp; Outputs'!L$134,$A49,0)+OFFSET('Sheet 2_Inputs &amp; Outputs'!L$156,$A49,0)+OFFSET('Sheet 2_Inputs &amp; Outputs'!L$178,$A49,0)),"Blank")</f>
        <v>0</v>
      </c>
      <c r="N49" s="133">
        <f ca="1">IFERROR('Sheet 1_Assumptions'!I51*(OFFSET('Sheet 2_Inputs &amp; Outputs'!M$134,$A49,0)+OFFSET('Sheet 2_Inputs &amp; Outputs'!M$156,$A49,0)+OFFSET('Sheet 2_Inputs &amp; Outputs'!M$178,$A49,0)),"Blank")</f>
        <v>0</v>
      </c>
      <c r="O49" s="133">
        <f ca="1">IFERROR('Sheet 1_Assumptions'!J51*(OFFSET('Sheet 2_Inputs &amp; Outputs'!N$134,$A49,0)+OFFSET('Sheet 2_Inputs &amp; Outputs'!N$156,$A49,0)+OFFSET('Sheet 2_Inputs &amp; Outputs'!N$178,$A49,0)),"Blank")</f>
        <v>0</v>
      </c>
      <c r="P49" s="133">
        <f ca="1">IFERROR('Sheet 1_Assumptions'!K51*(OFFSET('Sheet 2_Inputs &amp; Outputs'!O$134,$A49,0)+OFFSET('Sheet 2_Inputs &amp; Outputs'!O$156,$A49,0)+OFFSET('Sheet 2_Inputs &amp; Outputs'!O$178,$A49,0)),"Blank")</f>
        <v>0</v>
      </c>
      <c r="Q49" s="133">
        <f ca="1">IFERROR('Sheet 1_Assumptions'!L51*(OFFSET('Sheet 2_Inputs &amp; Outputs'!P$134,$A49,0)+OFFSET('Sheet 2_Inputs &amp; Outputs'!P$156,$A49,0)+OFFSET('Sheet 2_Inputs &amp; Outputs'!P$178,$A49,0)),"Blank")</f>
        <v>0</v>
      </c>
      <c r="R49" s="133">
        <f ca="1">IFERROR('Sheet 1_Assumptions'!M51*(OFFSET('Sheet 2_Inputs &amp; Outputs'!Q$134,$A49,0)+OFFSET('Sheet 2_Inputs &amp; Outputs'!Q$156,$A49,0)+OFFSET('Sheet 2_Inputs &amp; Outputs'!Q$178,$A49,0)),"Blank")</f>
        <v>0</v>
      </c>
      <c r="S49" s="133">
        <f ca="1">IFERROR('Sheet 1_Assumptions'!N51*(OFFSET('Sheet 2_Inputs &amp; Outputs'!R$134,$A49,0)+OFFSET('Sheet 2_Inputs &amp; Outputs'!R$156,$A49,0)+OFFSET('Sheet 2_Inputs &amp; Outputs'!R$178,$A49,0)),"Blank")</f>
        <v>0</v>
      </c>
      <c r="T49" s="133">
        <f ca="1">IFERROR('Sheet 1_Assumptions'!O51*(OFFSET('Sheet 2_Inputs &amp; Outputs'!S$134,$A49,0)+OFFSET('Sheet 2_Inputs &amp; Outputs'!S$156,$A49,0)+OFFSET('Sheet 2_Inputs &amp; Outputs'!S$178,$A49,0)),"Blank")</f>
        <v>0</v>
      </c>
      <c r="U49" s="133">
        <f ca="1">IFERROR('Sheet 1_Assumptions'!P51*(OFFSET('Sheet 2_Inputs &amp; Outputs'!T$134,$A49,0)+OFFSET('Sheet 2_Inputs &amp; Outputs'!T$156,$A49,0)+OFFSET('Sheet 2_Inputs &amp; Outputs'!T$178,$A49,0)),"Blank")</f>
        <v>0</v>
      </c>
      <c r="V49" s="133">
        <f ca="1">IFERROR('Sheet 1_Assumptions'!Q51*(OFFSET('Sheet 2_Inputs &amp; Outputs'!U$134,$A49,0)+OFFSET('Sheet 2_Inputs &amp; Outputs'!U$156,$A49,0)+OFFSET('Sheet 2_Inputs &amp; Outputs'!U$178,$A49,0)),"Blank")</f>
        <v>0</v>
      </c>
      <c r="W49" s="133">
        <f ca="1">IFERROR('Sheet 1_Assumptions'!R51*(OFFSET('Sheet 2_Inputs &amp; Outputs'!V$134,$A49,0)+OFFSET('Sheet 2_Inputs &amp; Outputs'!V$156,$A49,0)+OFFSET('Sheet 2_Inputs &amp; Outputs'!V$178,$A49,0)),"Blank")</f>
        <v>0</v>
      </c>
      <c r="X49" s="133">
        <f ca="1">IFERROR('Sheet 1_Assumptions'!S51*(OFFSET('Sheet 2_Inputs &amp; Outputs'!W$134,$A49,0)+OFFSET('Sheet 2_Inputs &amp; Outputs'!W$156,$A49,0)+OFFSET('Sheet 2_Inputs &amp; Outputs'!W$178,$A49,0)),"Blank")</f>
        <v>0</v>
      </c>
      <c r="Y49" s="133">
        <f ca="1">IFERROR('Sheet 1_Assumptions'!T51*(OFFSET('Sheet 2_Inputs &amp; Outputs'!X$134,$A49,0)+OFFSET('Sheet 2_Inputs &amp; Outputs'!X$156,$A49,0)+OFFSET('Sheet 2_Inputs &amp; Outputs'!X$178,$A49,0)),"Blank")</f>
        <v>0</v>
      </c>
      <c r="Z49" s="133">
        <f ca="1">IFERROR('Sheet 1_Assumptions'!U51*(OFFSET('Sheet 2_Inputs &amp; Outputs'!Y$134,$A49,0)+OFFSET('Sheet 2_Inputs &amp; Outputs'!Y$156,$A49,0)+OFFSET('Sheet 2_Inputs &amp; Outputs'!Y$178,$A49,0)),"Blank")</f>
        <v>0</v>
      </c>
      <c r="AA49" s="133">
        <f ca="1">IFERROR('Sheet 1_Assumptions'!V51*(OFFSET('Sheet 2_Inputs &amp; Outputs'!Z$134,$A49,0)+OFFSET('Sheet 2_Inputs &amp; Outputs'!Z$156,$A49,0)+OFFSET('Sheet 2_Inputs &amp; Outputs'!Z$178,$A49,0)),"Blank")</f>
        <v>0</v>
      </c>
      <c r="AB49" s="133">
        <f ca="1">IFERROR('Sheet 1_Assumptions'!W51*(OFFSET('Sheet 2_Inputs &amp; Outputs'!AA$134,$A49,0)+OFFSET('Sheet 2_Inputs &amp; Outputs'!AA$156,$A49,0)+OFFSET('Sheet 2_Inputs &amp; Outputs'!AA$178,$A49,0)),"Blank")</f>
        <v>0</v>
      </c>
      <c r="AC49" s="133">
        <f ca="1">IFERROR('Sheet 1_Assumptions'!X51*(OFFSET('Sheet 2_Inputs &amp; Outputs'!AB$134,$A49,0)+OFFSET('Sheet 2_Inputs &amp; Outputs'!AB$156,$A49,0)+OFFSET('Sheet 2_Inputs &amp; Outputs'!AB$178,$A49,0)),"Blank")</f>
        <v>0</v>
      </c>
      <c r="AD49" s="133">
        <f ca="1">IFERROR('Sheet 1_Assumptions'!Y51*(OFFSET('Sheet 2_Inputs &amp; Outputs'!AC$134,$A49,0)+OFFSET('Sheet 2_Inputs &amp; Outputs'!AC$156,$A49,0)+OFFSET('Sheet 2_Inputs &amp; Outputs'!AC$178,$A49,0)),"Blank")</f>
        <v>0</v>
      </c>
      <c r="AE49" s="133">
        <f ca="1">IFERROR('Sheet 1_Assumptions'!Z51*(OFFSET('Sheet 2_Inputs &amp; Outputs'!AD$134,$A49,0)+OFFSET('Sheet 2_Inputs &amp; Outputs'!AD$156,$A49,0)+OFFSET('Sheet 2_Inputs &amp; Outputs'!AD$178,$A49,0)),"Blank")</f>
        <v>0</v>
      </c>
      <c r="AF49" s="133">
        <f ca="1">IFERROR('Sheet 1_Assumptions'!AA51*(OFFSET('Sheet 2_Inputs &amp; Outputs'!AE$134,$A49,0)+OFFSET('Sheet 2_Inputs &amp; Outputs'!AE$156,$A49,0)+OFFSET('Sheet 2_Inputs &amp; Outputs'!AE$178,$A49,0)),"Blank")</f>
        <v>0</v>
      </c>
      <c r="AG49" s="133">
        <f ca="1">IFERROR('Sheet 1_Assumptions'!AB51*(OFFSET('Sheet 2_Inputs &amp; Outputs'!AF$134,$A49,0)+OFFSET('Sheet 2_Inputs &amp; Outputs'!AF$156,$A49,0)+OFFSET('Sheet 2_Inputs &amp; Outputs'!AF$178,$A49,0)),"Blank")</f>
        <v>0</v>
      </c>
      <c r="AH49" s="133">
        <f ca="1">IFERROR('Sheet 1_Assumptions'!AC51*(OFFSET('Sheet 2_Inputs &amp; Outputs'!AG$134,$A49,0)+OFFSET('Sheet 2_Inputs &amp; Outputs'!AG$156,$A49,0)+OFFSET('Sheet 2_Inputs &amp; Outputs'!AG$178,$A49,0)),"Blank")</f>
        <v>0</v>
      </c>
      <c r="AI49" s="133">
        <f ca="1">IFERROR('Sheet 1_Assumptions'!AD51*(OFFSET('Sheet 2_Inputs &amp; Outputs'!AH$134,$A49,0)+OFFSET('Sheet 2_Inputs &amp; Outputs'!AH$156,$A49,0)+OFFSET('Sheet 2_Inputs &amp; Outputs'!AH$178,$A49,0)),"Blank")</f>
        <v>0</v>
      </c>
      <c r="AJ49" s="133">
        <f ca="1">IFERROR('Sheet 1_Assumptions'!AE51*(OFFSET('Sheet 2_Inputs &amp; Outputs'!AI$134,$A49,0)+OFFSET('Sheet 2_Inputs &amp; Outputs'!AI$156,$A49,0)+OFFSET('Sheet 2_Inputs &amp; Outputs'!AI$178,$A49,0)),"Blank")</f>
        <v>0</v>
      </c>
      <c r="AK49" s="133">
        <f ca="1">IFERROR('Sheet 1_Assumptions'!AF51*(OFFSET('Sheet 2_Inputs &amp; Outputs'!AJ$134,$A49,0)+OFFSET('Sheet 2_Inputs &amp; Outputs'!AJ$156,$A49,0)+OFFSET('Sheet 2_Inputs &amp; Outputs'!AJ$178,$A49,0)),"Blank")</f>
        <v>0</v>
      </c>
      <c r="AL49" s="133">
        <f ca="1">IFERROR('Sheet 1_Assumptions'!AG51*(OFFSET('Sheet 2_Inputs &amp; Outputs'!AK$134,$A49,0)+OFFSET('Sheet 2_Inputs &amp; Outputs'!AK$156,$A49,0)+OFFSET('Sheet 2_Inputs &amp; Outputs'!AK$178,$A49,0)),"Blank")</f>
        <v>0</v>
      </c>
      <c r="AM49" s="133">
        <f ca="1">IFERROR('Sheet 1_Assumptions'!AH51*(OFFSET('Sheet 2_Inputs &amp; Outputs'!AL$134,$A49,0)+OFFSET('Sheet 2_Inputs &amp; Outputs'!AL$156,$A49,0)+OFFSET('Sheet 2_Inputs &amp; Outputs'!AL$178,$A49,0)),"Blank")</f>
        <v>0</v>
      </c>
      <c r="AN49" s="332"/>
      <c r="AO49" s="332"/>
      <c r="AP49" s="332"/>
      <c r="AQ49" s="332"/>
      <c r="AR49" s="332"/>
      <c r="AS49" s="332"/>
      <c r="AT49" s="332"/>
      <c r="AU49" s="332"/>
      <c r="AV49" s="332"/>
      <c r="AW49" s="332"/>
      <c r="AX49" s="332"/>
      <c r="AY49" s="332"/>
      <c r="AZ49" s="332"/>
      <c r="BA49" s="332"/>
      <c r="BB49" s="332"/>
      <c r="BC49" s="332"/>
      <c r="BD49" s="332"/>
      <c r="BE49" s="332"/>
      <c r="BF49" s="332"/>
      <c r="BG49" s="332"/>
      <c r="BH49" s="332"/>
      <c r="BI49" s="332"/>
      <c r="BJ49" s="332"/>
      <c r="BK49" s="332"/>
      <c r="BL49" s="332"/>
      <c r="BM49" s="332"/>
    </row>
    <row r="50" spans="1:65" ht="15" thickBot="1" x14ac:dyDescent="0.35">
      <c r="C50" s="271" t="s">
        <v>197</v>
      </c>
      <c r="D50" s="101"/>
      <c r="E50" s="101"/>
      <c r="F50" s="272"/>
      <c r="G50" s="273" t="s">
        <v>100</v>
      </c>
      <c r="H50" s="304">
        <f ca="1">SUM(H30:H49)</f>
        <v>0</v>
      </c>
      <c r="I50" s="334">
        <f t="shared" ref="I50:AM50" ca="1" si="5">SUM(I30:I49)</f>
        <v>0</v>
      </c>
      <c r="J50" s="334">
        <f t="shared" ca="1" si="5"/>
        <v>0</v>
      </c>
      <c r="K50" s="334">
        <f t="shared" ca="1" si="5"/>
        <v>0</v>
      </c>
      <c r="L50" s="334">
        <f t="shared" ca="1" si="5"/>
        <v>0</v>
      </c>
      <c r="M50" s="334">
        <f t="shared" ca="1" si="5"/>
        <v>0</v>
      </c>
      <c r="N50" s="334">
        <f t="shared" ca="1" si="5"/>
        <v>0</v>
      </c>
      <c r="O50" s="334">
        <f t="shared" ca="1" si="5"/>
        <v>0</v>
      </c>
      <c r="P50" s="334">
        <f t="shared" ca="1" si="5"/>
        <v>0</v>
      </c>
      <c r="Q50" s="334">
        <f t="shared" ca="1" si="5"/>
        <v>0</v>
      </c>
      <c r="R50" s="334">
        <f t="shared" ca="1" si="5"/>
        <v>0</v>
      </c>
      <c r="S50" s="334">
        <f t="shared" ca="1" si="5"/>
        <v>0</v>
      </c>
      <c r="T50" s="334">
        <f t="shared" ca="1" si="5"/>
        <v>0</v>
      </c>
      <c r="U50" s="334">
        <f t="shared" ca="1" si="5"/>
        <v>0</v>
      </c>
      <c r="V50" s="334">
        <f t="shared" ca="1" si="5"/>
        <v>0</v>
      </c>
      <c r="W50" s="334">
        <f t="shared" ca="1" si="5"/>
        <v>0</v>
      </c>
      <c r="X50" s="334">
        <f t="shared" ca="1" si="5"/>
        <v>0</v>
      </c>
      <c r="Y50" s="334">
        <f t="shared" ca="1" si="5"/>
        <v>0</v>
      </c>
      <c r="Z50" s="334">
        <f t="shared" ca="1" si="5"/>
        <v>0</v>
      </c>
      <c r="AA50" s="334">
        <f t="shared" ca="1" si="5"/>
        <v>0</v>
      </c>
      <c r="AB50" s="334">
        <f t="shared" ca="1" si="5"/>
        <v>0</v>
      </c>
      <c r="AC50" s="334">
        <f t="shared" ca="1" si="5"/>
        <v>0</v>
      </c>
      <c r="AD50" s="334">
        <f t="shared" ca="1" si="5"/>
        <v>0</v>
      </c>
      <c r="AE50" s="334">
        <f t="shared" ca="1" si="5"/>
        <v>0</v>
      </c>
      <c r="AF50" s="334">
        <f t="shared" ca="1" si="5"/>
        <v>0</v>
      </c>
      <c r="AG50" s="334">
        <f t="shared" ca="1" si="5"/>
        <v>0</v>
      </c>
      <c r="AH50" s="334">
        <f t="shared" ca="1" si="5"/>
        <v>0</v>
      </c>
      <c r="AI50" s="334">
        <f t="shared" ca="1" si="5"/>
        <v>0</v>
      </c>
      <c r="AJ50" s="334">
        <f t="shared" ca="1" si="5"/>
        <v>0</v>
      </c>
      <c r="AK50" s="334">
        <f t="shared" ca="1" si="5"/>
        <v>0</v>
      </c>
      <c r="AL50" s="334">
        <f t="shared" ca="1" si="5"/>
        <v>0</v>
      </c>
      <c r="AM50" s="334">
        <f t="shared" ca="1" si="5"/>
        <v>0</v>
      </c>
    </row>
    <row r="51" spans="1:65" x14ac:dyDescent="0.3">
      <c r="C51" s="278"/>
      <c r="D51" s="99"/>
      <c r="F51" s="279"/>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row>
    <row r="52" spans="1:65" ht="15" thickBot="1" x14ac:dyDescent="0.35">
      <c r="C52" s="278"/>
      <c r="D52" s="99"/>
      <c r="F52" s="279"/>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row>
    <row r="53" spans="1:65" ht="24" thickBot="1" x14ac:dyDescent="0.35">
      <c r="B53" s="249" t="s">
        <v>213</v>
      </c>
      <c r="C53" s="330"/>
      <c r="D53" s="330"/>
      <c r="E53" s="335"/>
      <c r="F53" s="307"/>
      <c r="G53" s="252"/>
      <c r="H53" s="252"/>
      <c r="I53" s="281"/>
      <c r="J53" s="281"/>
      <c r="K53" s="336"/>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2"/>
    </row>
    <row r="54" spans="1:65" s="189" customFormat="1" ht="14.4" customHeight="1" x14ac:dyDescent="0.3">
      <c r="B54" s="183"/>
      <c r="C54" s="184"/>
      <c r="D54" s="184"/>
      <c r="E54" s="185"/>
      <c r="F54" s="186"/>
      <c r="G54" s="188"/>
      <c r="H54" s="188"/>
      <c r="I54" s="188" t="s">
        <v>20</v>
      </c>
      <c r="J54" s="188" t="s">
        <v>21</v>
      </c>
      <c r="K54" s="188" t="s">
        <v>22</v>
      </c>
      <c r="L54" s="188" t="s">
        <v>23</v>
      </c>
      <c r="M54" s="188" t="s">
        <v>24</v>
      </c>
      <c r="N54" s="188" t="s">
        <v>25</v>
      </c>
      <c r="O54" s="188" t="s">
        <v>26</v>
      </c>
      <c r="P54" s="188" t="s">
        <v>27</v>
      </c>
      <c r="Q54" s="188" t="s">
        <v>28</v>
      </c>
      <c r="R54" s="188" t="s">
        <v>29</v>
      </c>
      <c r="S54" s="188" t="s">
        <v>30</v>
      </c>
      <c r="T54" s="188" t="s">
        <v>31</v>
      </c>
      <c r="U54" s="188" t="s">
        <v>32</v>
      </c>
      <c r="V54" s="188" t="s">
        <v>33</v>
      </c>
      <c r="W54" s="188" t="s">
        <v>34</v>
      </c>
      <c r="X54" s="188" t="s">
        <v>35</v>
      </c>
      <c r="Y54" s="188" t="s">
        <v>36</v>
      </c>
      <c r="Z54" s="188" t="s">
        <v>37</v>
      </c>
      <c r="AA54" s="188" t="s">
        <v>38</v>
      </c>
      <c r="AB54" s="188" t="s">
        <v>39</v>
      </c>
      <c r="AC54" s="188" t="s">
        <v>40</v>
      </c>
      <c r="AD54" s="188" t="s">
        <v>41</v>
      </c>
      <c r="AE54" s="188" t="s">
        <v>42</v>
      </c>
      <c r="AF54" s="188" t="s">
        <v>43</v>
      </c>
      <c r="AG54" s="188" t="s">
        <v>44</v>
      </c>
      <c r="AH54" s="188" t="s">
        <v>45</v>
      </c>
      <c r="AI54" s="188" t="s">
        <v>46</v>
      </c>
      <c r="AJ54" s="188" t="s">
        <v>47</v>
      </c>
      <c r="AK54" s="188" t="s">
        <v>48</v>
      </c>
      <c r="AL54" s="188" t="s">
        <v>49</v>
      </c>
      <c r="AM54" s="188" t="s">
        <v>84</v>
      </c>
    </row>
    <row r="55" spans="1:65" x14ac:dyDescent="0.3">
      <c r="B55" s="337">
        <v>15</v>
      </c>
      <c r="C55" s="338" t="s">
        <v>140</v>
      </c>
      <c r="D55" s="338"/>
      <c r="E55" s="338"/>
      <c r="F55" s="339" t="s">
        <v>130</v>
      </c>
      <c r="G55" s="310"/>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row>
    <row r="56" spans="1:65" x14ac:dyDescent="0.3">
      <c r="B56" s="312">
        <f>B55+0.01</f>
        <v>15.01</v>
      </c>
      <c r="C56" s="120" t="s">
        <v>141</v>
      </c>
      <c r="E56" s="76" t="s">
        <v>55</v>
      </c>
      <c r="F56" s="78">
        <v>0</v>
      </c>
      <c r="G56" s="244" t="s">
        <v>100</v>
      </c>
      <c r="H56" s="260">
        <f ca="1">SUM(OFFSET($I56,0,0,1,analysis_period+1))</f>
        <v>0</v>
      </c>
      <c r="I56" s="131">
        <v>0</v>
      </c>
      <c r="J56" s="131">
        <v>0</v>
      </c>
      <c r="K56" s="131">
        <v>0</v>
      </c>
      <c r="L56" s="131">
        <v>0</v>
      </c>
      <c r="M56" s="131">
        <v>0</v>
      </c>
      <c r="N56" s="131">
        <v>0</v>
      </c>
      <c r="O56" s="131">
        <v>0</v>
      </c>
      <c r="P56" s="131">
        <v>0</v>
      </c>
      <c r="Q56" s="131">
        <v>0</v>
      </c>
      <c r="R56" s="131">
        <v>0</v>
      </c>
      <c r="S56" s="131">
        <v>0</v>
      </c>
      <c r="T56" s="131">
        <v>0</v>
      </c>
      <c r="U56" s="131">
        <v>0</v>
      </c>
      <c r="V56" s="131">
        <v>0</v>
      </c>
      <c r="W56" s="131">
        <v>0</v>
      </c>
      <c r="X56" s="131">
        <v>0</v>
      </c>
      <c r="Y56" s="131">
        <v>0</v>
      </c>
      <c r="Z56" s="131">
        <v>0</v>
      </c>
      <c r="AA56" s="131">
        <v>0</v>
      </c>
      <c r="AB56" s="131">
        <v>0</v>
      </c>
      <c r="AC56" s="131">
        <v>0</v>
      </c>
      <c r="AD56" s="131">
        <v>0</v>
      </c>
      <c r="AE56" s="131">
        <v>0</v>
      </c>
      <c r="AF56" s="131">
        <v>0</v>
      </c>
      <c r="AG56" s="131">
        <v>0</v>
      </c>
      <c r="AH56" s="131">
        <v>0</v>
      </c>
      <c r="AI56" s="131">
        <v>0</v>
      </c>
      <c r="AJ56" s="131">
        <v>0</v>
      </c>
      <c r="AK56" s="131">
        <v>0</v>
      </c>
      <c r="AL56" s="131">
        <v>0</v>
      </c>
      <c r="AM56" s="131">
        <v>0</v>
      </c>
    </row>
    <row r="57" spans="1:65" x14ac:dyDescent="0.3">
      <c r="B57" s="312">
        <f t="shared" ref="B57:B60" si="6">B56+0.01</f>
        <v>15.02</v>
      </c>
      <c r="C57" s="120" t="s">
        <v>142</v>
      </c>
      <c r="E57" s="76" t="s">
        <v>55</v>
      </c>
      <c r="F57" s="80">
        <v>0</v>
      </c>
      <c r="G57" s="244" t="s">
        <v>100</v>
      </c>
      <c r="H57" s="260">
        <f ca="1">SUM(OFFSET($I57,0,0,1,analysis_period+1))</f>
        <v>0</v>
      </c>
      <c r="I57" s="131">
        <v>0</v>
      </c>
      <c r="J57" s="131">
        <v>0</v>
      </c>
      <c r="K57" s="131">
        <v>0</v>
      </c>
      <c r="L57" s="131">
        <v>0</v>
      </c>
      <c r="M57" s="131">
        <v>0</v>
      </c>
      <c r="N57" s="131">
        <v>0</v>
      </c>
      <c r="O57" s="131">
        <v>0</v>
      </c>
      <c r="P57" s="131">
        <v>0</v>
      </c>
      <c r="Q57" s="131">
        <v>0</v>
      </c>
      <c r="R57" s="131">
        <v>0</v>
      </c>
      <c r="S57" s="131">
        <v>0</v>
      </c>
      <c r="T57" s="131">
        <v>0</v>
      </c>
      <c r="U57" s="131">
        <v>0</v>
      </c>
      <c r="V57" s="131">
        <v>0</v>
      </c>
      <c r="W57" s="131">
        <v>0</v>
      </c>
      <c r="X57" s="131">
        <v>0</v>
      </c>
      <c r="Y57" s="131">
        <v>0</v>
      </c>
      <c r="Z57" s="131">
        <v>0</v>
      </c>
      <c r="AA57" s="131">
        <v>0</v>
      </c>
      <c r="AB57" s="131">
        <v>0</v>
      </c>
      <c r="AC57" s="131">
        <v>0</v>
      </c>
      <c r="AD57" s="131">
        <v>0</v>
      </c>
      <c r="AE57" s="131">
        <v>0</v>
      </c>
      <c r="AF57" s="131">
        <v>0</v>
      </c>
      <c r="AG57" s="131">
        <v>0</v>
      </c>
      <c r="AH57" s="131">
        <v>0</v>
      </c>
      <c r="AI57" s="131">
        <v>0</v>
      </c>
      <c r="AJ57" s="131">
        <v>0</v>
      </c>
      <c r="AK57" s="131">
        <v>0</v>
      </c>
      <c r="AL57" s="131">
        <v>0</v>
      </c>
      <c r="AM57" s="131">
        <v>0</v>
      </c>
    </row>
    <row r="58" spans="1:65" x14ac:dyDescent="0.3">
      <c r="B58" s="312">
        <f t="shared" si="6"/>
        <v>15.03</v>
      </c>
      <c r="C58" s="87" t="s">
        <v>225</v>
      </c>
      <c r="D58" s="87"/>
      <c r="E58" s="76" t="s">
        <v>55</v>
      </c>
      <c r="F58" s="80">
        <v>0</v>
      </c>
      <c r="G58" s="244" t="s">
        <v>100</v>
      </c>
      <c r="H58" s="260">
        <f ca="1">SUM(OFFSET($I58,0,0,1,analysis_period+1))</f>
        <v>0</v>
      </c>
      <c r="I58" s="131">
        <v>0</v>
      </c>
      <c r="J58" s="131">
        <v>0</v>
      </c>
      <c r="K58" s="131">
        <v>0</v>
      </c>
      <c r="L58" s="131">
        <v>0</v>
      </c>
      <c r="M58" s="131">
        <v>0</v>
      </c>
      <c r="N58" s="131">
        <v>0</v>
      </c>
      <c r="O58" s="131">
        <v>0</v>
      </c>
      <c r="P58" s="131">
        <v>0</v>
      </c>
      <c r="Q58" s="131">
        <v>0</v>
      </c>
      <c r="R58" s="131">
        <v>0</v>
      </c>
      <c r="S58" s="131">
        <v>0</v>
      </c>
      <c r="T58" s="131">
        <v>0</v>
      </c>
      <c r="U58" s="131">
        <v>0</v>
      </c>
      <c r="V58" s="131">
        <v>0</v>
      </c>
      <c r="W58" s="131">
        <v>0</v>
      </c>
      <c r="X58" s="131">
        <v>0</v>
      </c>
      <c r="Y58" s="131">
        <v>0</v>
      </c>
      <c r="Z58" s="131">
        <v>0</v>
      </c>
      <c r="AA58" s="131">
        <v>0</v>
      </c>
      <c r="AB58" s="131">
        <v>0</v>
      </c>
      <c r="AC58" s="131">
        <v>0</v>
      </c>
      <c r="AD58" s="131">
        <v>0</v>
      </c>
      <c r="AE58" s="131">
        <v>0</v>
      </c>
      <c r="AF58" s="131">
        <v>0</v>
      </c>
      <c r="AG58" s="131">
        <v>0</v>
      </c>
      <c r="AH58" s="131">
        <v>0</v>
      </c>
      <c r="AI58" s="131">
        <v>0</v>
      </c>
      <c r="AJ58" s="131">
        <v>0</v>
      </c>
      <c r="AK58" s="131">
        <v>0</v>
      </c>
      <c r="AL58" s="131">
        <v>0</v>
      </c>
      <c r="AM58" s="131">
        <v>0</v>
      </c>
    </row>
    <row r="59" spans="1:65" x14ac:dyDescent="0.3">
      <c r="B59" s="312">
        <f t="shared" si="6"/>
        <v>15.04</v>
      </c>
      <c r="C59" s="87" t="s">
        <v>225</v>
      </c>
      <c r="D59" s="87"/>
      <c r="E59" s="76" t="s">
        <v>55</v>
      </c>
      <c r="F59" s="80">
        <v>0</v>
      </c>
      <c r="G59" s="244" t="s">
        <v>100</v>
      </c>
      <c r="H59" s="260">
        <f ca="1">SUM(OFFSET($I59,0,0,1,analysis_period+1))</f>
        <v>0</v>
      </c>
      <c r="I59" s="131">
        <v>0</v>
      </c>
      <c r="J59" s="131">
        <v>0</v>
      </c>
      <c r="K59" s="131">
        <v>0</v>
      </c>
      <c r="L59" s="131">
        <v>0</v>
      </c>
      <c r="M59" s="131">
        <v>0</v>
      </c>
      <c r="N59" s="131">
        <v>0</v>
      </c>
      <c r="O59" s="131">
        <v>0</v>
      </c>
      <c r="P59" s="131">
        <v>0</v>
      </c>
      <c r="Q59" s="131">
        <v>0</v>
      </c>
      <c r="R59" s="131">
        <v>0</v>
      </c>
      <c r="S59" s="131">
        <v>0</v>
      </c>
      <c r="T59" s="131">
        <v>0</v>
      </c>
      <c r="U59" s="131">
        <v>0</v>
      </c>
      <c r="V59" s="131">
        <v>0</v>
      </c>
      <c r="W59" s="131">
        <v>0</v>
      </c>
      <c r="X59" s="131">
        <v>0</v>
      </c>
      <c r="Y59" s="131">
        <v>0</v>
      </c>
      <c r="Z59" s="131">
        <v>0</v>
      </c>
      <c r="AA59" s="131">
        <v>0</v>
      </c>
      <c r="AB59" s="131">
        <v>0</v>
      </c>
      <c r="AC59" s="131">
        <v>0</v>
      </c>
      <c r="AD59" s="131">
        <v>0</v>
      </c>
      <c r="AE59" s="131">
        <v>0</v>
      </c>
      <c r="AF59" s="131">
        <v>0</v>
      </c>
      <c r="AG59" s="131">
        <v>0</v>
      </c>
      <c r="AH59" s="131">
        <v>0</v>
      </c>
      <c r="AI59" s="131">
        <v>0</v>
      </c>
      <c r="AJ59" s="131">
        <v>0</v>
      </c>
      <c r="AK59" s="131">
        <v>0</v>
      </c>
      <c r="AL59" s="131">
        <v>0</v>
      </c>
      <c r="AM59" s="131">
        <v>0</v>
      </c>
    </row>
    <row r="60" spans="1:65" ht="15" thickBot="1" x14ac:dyDescent="0.35">
      <c r="B60" s="312">
        <f t="shared" si="6"/>
        <v>15.049999999999999</v>
      </c>
      <c r="C60" s="87" t="s">
        <v>225</v>
      </c>
      <c r="D60" s="87"/>
      <c r="E60" s="76" t="s">
        <v>55</v>
      </c>
      <c r="F60" s="80">
        <v>0</v>
      </c>
      <c r="G60" s="244" t="s">
        <v>100</v>
      </c>
      <c r="H60" s="260">
        <f ca="1">SUM(OFFSET($I60,0,0,1,analysis_period+1))</f>
        <v>0</v>
      </c>
      <c r="I60" s="131">
        <v>0</v>
      </c>
      <c r="J60" s="131">
        <v>0</v>
      </c>
      <c r="K60" s="131">
        <v>0</v>
      </c>
      <c r="L60" s="131">
        <v>0</v>
      </c>
      <c r="M60" s="131">
        <v>0</v>
      </c>
      <c r="N60" s="131">
        <v>0</v>
      </c>
      <c r="O60" s="131">
        <v>0</v>
      </c>
      <c r="P60" s="131">
        <v>0</v>
      </c>
      <c r="Q60" s="131">
        <v>0</v>
      </c>
      <c r="R60" s="131">
        <v>0</v>
      </c>
      <c r="S60" s="131">
        <v>0</v>
      </c>
      <c r="T60" s="131">
        <v>0</v>
      </c>
      <c r="U60" s="131">
        <v>0</v>
      </c>
      <c r="V60" s="131">
        <v>0</v>
      </c>
      <c r="W60" s="131">
        <v>0</v>
      </c>
      <c r="X60" s="131">
        <v>0</v>
      </c>
      <c r="Y60" s="131">
        <v>0</v>
      </c>
      <c r="Z60" s="131">
        <v>0</v>
      </c>
      <c r="AA60" s="131">
        <v>0</v>
      </c>
      <c r="AB60" s="131">
        <v>0</v>
      </c>
      <c r="AC60" s="131">
        <v>0</v>
      </c>
      <c r="AD60" s="131">
        <v>0</v>
      </c>
      <c r="AE60" s="131">
        <v>0</v>
      </c>
      <c r="AF60" s="131">
        <v>0</v>
      </c>
      <c r="AG60" s="131">
        <v>0</v>
      </c>
      <c r="AH60" s="131">
        <v>0</v>
      </c>
      <c r="AI60" s="131">
        <v>0</v>
      </c>
      <c r="AJ60" s="131">
        <v>0</v>
      </c>
      <c r="AK60" s="131">
        <v>0</v>
      </c>
      <c r="AL60" s="131">
        <v>0</v>
      </c>
      <c r="AM60" s="131">
        <v>0</v>
      </c>
    </row>
    <row r="61" spans="1:65" ht="15" thickBot="1" x14ac:dyDescent="0.35">
      <c r="C61" s="271" t="s">
        <v>143</v>
      </c>
      <c r="D61" s="101"/>
      <c r="E61" s="101"/>
      <c r="F61" s="272"/>
      <c r="G61" s="273" t="s">
        <v>100</v>
      </c>
      <c r="H61" s="340">
        <f t="shared" ref="H61:AM61" ca="1" si="7">SUM(H56:H60)</f>
        <v>0</v>
      </c>
      <c r="I61" s="341">
        <f t="shared" si="7"/>
        <v>0</v>
      </c>
      <c r="J61" s="341">
        <f t="shared" si="7"/>
        <v>0</v>
      </c>
      <c r="K61" s="341">
        <f t="shared" si="7"/>
        <v>0</v>
      </c>
      <c r="L61" s="341">
        <f t="shared" si="7"/>
        <v>0</v>
      </c>
      <c r="M61" s="341">
        <f t="shared" si="7"/>
        <v>0</v>
      </c>
      <c r="N61" s="341">
        <f t="shared" si="7"/>
        <v>0</v>
      </c>
      <c r="O61" s="341">
        <f t="shared" si="7"/>
        <v>0</v>
      </c>
      <c r="P61" s="341">
        <f t="shared" si="7"/>
        <v>0</v>
      </c>
      <c r="Q61" s="341">
        <f t="shared" si="7"/>
        <v>0</v>
      </c>
      <c r="R61" s="341">
        <f t="shared" si="7"/>
        <v>0</v>
      </c>
      <c r="S61" s="341">
        <f t="shared" si="7"/>
        <v>0</v>
      </c>
      <c r="T61" s="341">
        <f t="shared" si="7"/>
        <v>0</v>
      </c>
      <c r="U61" s="341">
        <f t="shared" si="7"/>
        <v>0</v>
      </c>
      <c r="V61" s="341">
        <f t="shared" si="7"/>
        <v>0</v>
      </c>
      <c r="W61" s="341">
        <f t="shared" si="7"/>
        <v>0</v>
      </c>
      <c r="X61" s="341">
        <f t="shared" si="7"/>
        <v>0</v>
      </c>
      <c r="Y61" s="341">
        <f t="shared" si="7"/>
        <v>0</v>
      </c>
      <c r="Z61" s="341">
        <f t="shared" si="7"/>
        <v>0</v>
      </c>
      <c r="AA61" s="341">
        <f t="shared" si="7"/>
        <v>0</v>
      </c>
      <c r="AB61" s="341">
        <f t="shared" si="7"/>
        <v>0</v>
      </c>
      <c r="AC61" s="341">
        <f t="shared" si="7"/>
        <v>0</v>
      </c>
      <c r="AD61" s="341">
        <f t="shared" si="7"/>
        <v>0</v>
      </c>
      <c r="AE61" s="341">
        <f t="shared" si="7"/>
        <v>0</v>
      </c>
      <c r="AF61" s="341">
        <f t="shared" si="7"/>
        <v>0</v>
      </c>
      <c r="AG61" s="341">
        <f t="shared" si="7"/>
        <v>0</v>
      </c>
      <c r="AH61" s="341">
        <f t="shared" si="7"/>
        <v>0</v>
      </c>
      <c r="AI61" s="341">
        <f t="shared" si="7"/>
        <v>0</v>
      </c>
      <c r="AJ61" s="341">
        <f t="shared" si="7"/>
        <v>0</v>
      </c>
      <c r="AK61" s="341">
        <f t="shared" si="7"/>
        <v>0</v>
      </c>
      <c r="AL61" s="341">
        <f t="shared" si="7"/>
        <v>0</v>
      </c>
      <c r="AM61" s="341">
        <f t="shared" si="7"/>
        <v>0</v>
      </c>
    </row>
    <row r="62" spans="1:65" x14ac:dyDescent="0.3">
      <c r="C62" s="278"/>
      <c r="D62" s="99"/>
      <c r="F62" s="279"/>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row>
    <row r="63" spans="1:65" s="189" customFormat="1" ht="14.4" customHeight="1" x14ac:dyDescent="0.3">
      <c r="B63" s="183"/>
      <c r="C63" s="184"/>
      <c r="D63" s="184"/>
      <c r="E63" s="185"/>
      <c r="F63" s="186"/>
      <c r="G63" s="188"/>
      <c r="H63" s="188"/>
      <c r="I63" s="188" t="s">
        <v>20</v>
      </c>
      <c r="J63" s="188" t="s">
        <v>21</v>
      </c>
      <c r="K63" s="188" t="s">
        <v>22</v>
      </c>
      <c r="L63" s="188" t="s">
        <v>23</v>
      </c>
      <c r="M63" s="188" t="s">
        <v>24</v>
      </c>
      <c r="N63" s="188" t="s">
        <v>25</v>
      </c>
      <c r="O63" s="188" t="s">
        <v>26</v>
      </c>
      <c r="P63" s="188" t="s">
        <v>27</v>
      </c>
      <c r="Q63" s="188" t="s">
        <v>28</v>
      </c>
      <c r="R63" s="188" t="s">
        <v>29</v>
      </c>
      <c r="S63" s="188" t="s">
        <v>30</v>
      </c>
      <c r="T63" s="188" t="s">
        <v>31</v>
      </c>
      <c r="U63" s="188" t="s">
        <v>32</v>
      </c>
      <c r="V63" s="188" t="s">
        <v>33</v>
      </c>
      <c r="W63" s="188" t="s">
        <v>34</v>
      </c>
      <c r="X63" s="188" t="s">
        <v>35</v>
      </c>
      <c r="Y63" s="188" t="s">
        <v>36</v>
      </c>
      <c r="Z63" s="188" t="s">
        <v>37</v>
      </c>
      <c r="AA63" s="188" t="s">
        <v>38</v>
      </c>
      <c r="AB63" s="188" t="s">
        <v>39</v>
      </c>
      <c r="AC63" s="188" t="s">
        <v>40</v>
      </c>
      <c r="AD63" s="188" t="s">
        <v>41</v>
      </c>
      <c r="AE63" s="188" t="s">
        <v>42</v>
      </c>
      <c r="AF63" s="188" t="s">
        <v>43</v>
      </c>
      <c r="AG63" s="188" t="s">
        <v>44</v>
      </c>
      <c r="AH63" s="188" t="s">
        <v>45</v>
      </c>
      <c r="AI63" s="188" t="s">
        <v>46</v>
      </c>
      <c r="AJ63" s="188" t="s">
        <v>47</v>
      </c>
      <c r="AK63" s="188" t="s">
        <v>48</v>
      </c>
      <c r="AL63" s="188" t="s">
        <v>49</v>
      </c>
      <c r="AM63" s="188" t="s">
        <v>84</v>
      </c>
    </row>
    <row r="64" spans="1:65" x14ac:dyDescent="0.3">
      <c r="B64" s="337">
        <v>16</v>
      </c>
      <c r="C64" s="338" t="s">
        <v>199</v>
      </c>
      <c r="D64" s="338"/>
      <c r="E64" s="338"/>
      <c r="F64" s="339" t="s">
        <v>130</v>
      </c>
      <c r="G64" s="310"/>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row>
    <row r="65" spans="2:40" x14ac:dyDescent="0.3">
      <c r="B65" s="312">
        <f>B64+0.01</f>
        <v>16.010000000000002</v>
      </c>
      <c r="C65" s="120" t="s">
        <v>141</v>
      </c>
      <c r="E65" s="76" t="s">
        <v>55</v>
      </c>
      <c r="F65" s="78">
        <v>0</v>
      </c>
      <c r="G65" s="244" t="s">
        <v>100</v>
      </c>
      <c r="H65" s="260">
        <f ca="1">SUM(OFFSET($I65,0,0,1,analysis_period+1))</f>
        <v>0</v>
      </c>
      <c r="I65" s="131">
        <v>0</v>
      </c>
      <c r="J65" s="131">
        <v>0</v>
      </c>
      <c r="K65" s="131">
        <v>0</v>
      </c>
      <c r="L65" s="131">
        <v>0</v>
      </c>
      <c r="M65" s="131">
        <v>0</v>
      </c>
      <c r="N65" s="131">
        <v>0</v>
      </c>
      <c r="O65" s="131">
        <v>0</v>
      </c>
      <c r="P65" s="131">
        <v>0</v>
      </c>
      <c r="Q65" s="131">
        <v>0</v>
      </c>
      <c r="R65" s="131">
        <v>0</v>
      </c>
      <c r="S65" s="131">
        <v>0</v>
      </c>
      <c r="T65" s="131">
        <v>0</v>
      </c>
      <c r="U65" s="131">
        <v>0</v>
      </c>
      <c r="V65" s="131">
        <v>0</v>
      </c>
      <c r="W65" s="131">
        <v>0</v>
      </c>
      <c r="X65" s="131">
        <v>0</v>
      </c>
      <c r="Y65" s="131">
        <v>0</v>
      </c>
      <c r="Z65" s="131">
        <v>0</v>
      </c>
      <c r="AA65" s="131">
        <v>0</v>
      </c>
      <c r="AB65" s="131">
        <v>0</v>
      </c>
      <c r="AC65" s="131">
        <v>0</v>
      </c>
      <c r="AD65" s="131">
        <v>0</v>
      </c>
      <c r="AE65" s="131">
        <v>0</v>
      </c>
      <c r="AF65" s="131">
        <v>0</v>
      </c>
      <c r="AG65" s="131">
        <v>0</v>
      </c>
      <c r="AH65" s="131">
        <v>0</v>
      </c>
      <c r="AI65" s="131">
        <v>0</v>
      </c>
      <c r="AJ65" s="131">
        <v>0</v>
      </c>
      <c r="AK65" s="131">
        <v>0</v>
      </c>
      <c r="AL65" s="131">
        <v>0</v>
      </c>
      <c r="AM65" s="131">
        <v>0</v>
      </c>
    </row>
    <row r="66" spans="2:40" x14ac:dyDescent="0.3">
      <c r="B66" s="312">
        <f t="shared" ref="B66:B69" si="8">B65+0.01</f>
        <v>16.020000000000003</v>
      </c>
      <c r="C66" s="120" t="s">
        <v>142</v>
      </c>
      <c r="E66" s="76" t="s">
        <v>55</v>
      </c>
      <c r="F66" s="80">
        <v>0</v>
      </c>
      <c r="G66" s="244" t="s">
        <v>100</v>
      </c>
      <c r="H66" s="260">
        <f ca="1">SUM(OFFSET($I66,0,0,1,analysis_period+1))</f>
        <v>0</v>
      </c>
      <c r="I66" s="131">
        <v>0</v>
      </c>
      <c r="J66" s="131">
        <v>0</v>
      </c>
      <c r="K66" s="131">
        <v>0</v>
      </c>
      <c r="L66" s="131">
        <v>0</v>
      </c>
      <c r="M66" s="131">
        <v>0</v>
      </c>
      <c r="N66" s="131">
        <v>0</v>
      </c>
      <c r="O66" s="131">
        <v>0</v>
      </c>
      <c r="P66" s="131">
        <v>0</v>
      </c>
      <c r="Q66" s="131">
        <v>0</v>
      </c>
      <c r="R66" s="131">
        <v>0</v>
      </c>
      <c r="S66" s="131">
        <v>0</v>
      </c>
      <c r="T66" s="131">
        <v>0</v>
      </c>
      <c r="U66" s="131">
        <v>0</v>
      </c>
      <c r="V66" s="131">
        <v>0</v>
      </c>
      <c r="W66" s="131">
        <v>0</v>
      </c>
      <c r="X66" s="131">
        <v>0</v>
      </c>
      <c r="Y66" s="131">
        <v>0</v>
      </c>
      <c r="Z66" s="131">
        <v>0</v>
      </c>
      <c r="AA66" s="131">
        <v>0</v>
      </c>
      <c r="AB66" s="131">
        <v>0</v>
      </c>
      <c r="AC66" s="131">
        <v>0</v>
      </c>
      <c r="AD66" s="131">
        <v>0</v>
      </c>
      <c r="AE66" s="131">
        <v>0</v>
      </c>
      <c r="AF66" s="131">
        <v>0</v>
      </c>
      <c r="AG66" s="131">
        <v>0</v>
      </c>
      <c r="AH66" s="131">
        <v>0</v>
      </c>
      <c r="AI66" s="131">
        <v>0</v>
      </c>
      <c r="AJ66" s="131">
        <v>0</v>
      </c>
      <c r="AK66" s="131">
        <v>0</v>
      </c>
      <c r="AL66" s="131">
        <v>0</v>
      </c>
      <c r="AM66" s="131">
        <v>0</v>
      </c>
    </row>
    <row r="67" spans="2:40" x14ac:dyDescent="0.3">
      <c r="B67" s="312">
        <f t="shared" si="8"/>
        <v>16.030000000000005</v>
      </c>
      <c r="C67" s="87" t="s">
        <v>225</v>
      </c>
      <c r="D67" s="87"/>
      <c r="E67" s="76" t="s">
        <v>55</v>
      </c>
      <c r="F67" s="80">
        <v>0</v>
      </c>
      <c r="G67" s="244" t="s">
        <v>100</v>
      </c>
      <c r="H67" s="260">
        <f ca="1">SUM(OFFSET($I67,0,0,1,analysis_period+1))</f>
        <v>0</v>
      </c>
      <c r="I67" s="131">
        <v>0</v>
      </c>
      <c r="J67" s="131">
        <v>0</v>
      </c>
      <c r="K67" s="131">
        <v>0</v>
      </c>
      <c r="L67" s="131">
        <v>0</v>
      </c>
      <c r="M67" s="131">
        <v>0</v>
      </c>
      <c r="N67" s="131">
        <v>0</v>
      </c>
      <c r="O67" s="131">
        <v>0</v>
      </c>
      <c r="P67" s="131">
        <v>0</v>
      </c>
      <c r="Q67" s="131">
        <v>0</v>
      </c>
      <c r="R67" s="131">
        <v>0</v>
      </c>
      <c r="S67" s="131">
        <v>0</v>
      </c>
      <c r="T67" s="131">
        <v>0</v>
      </c>
      <c r="U67" s="131">
        <v>0</v>
      </c>
      <c r="V67" s="131">
        <v>0</v>
      </c>
      <c r="W67" s="131">
        <v>0</v>
      </c>
      <c r="X67" s="131">
        <v>0</v>
      </c>
      <c r="Y67" s="131">
        <v>0</v>
      </c>
      <c r="Z67" s="131">
        <v>0</v>
      </c>
      <c r="AA67" s="131">
        <v>0</v>
      </c>
      <c r="AB67" s="131">
        <v>0</v>
      </c>
      <c r="AC67" s="131">
        <v>0</v>
      </c>
      <c r="AD67" s="131">
        <v>0</v>
      </c>
      <c r="AE67" s="131">
        <v>0</v>
      </c>
      <c r="AF67" s="131">
        <v>0</v>
      </c>
      <c r="AG67" s="131">
        <v>0</v>
      </c>
      <c r="AH67" s="131">
        <v>0</v>
      </c>
      <c r="AI67" s="131">
        <v>0</v>
      </c>
      <c r="AJ67" s="131">
        <v>0</v>
      </c>
      <c r="AK67" s="131">
        <v>0</v>
      </c>
      <c r="AL67" s="131">
        <v>0</v>
      </c>
      <c r="AM67" s="131">
        <v>0</v>
      </c>
    </row>
    <row r="68" spans="2:40" x14ac:dyDescent="0.3">
      <c r="B68" s="312">
        <f t="shared" si="8"/>
        <v>16.040000000000006</v>
      </c>
      <c r="C68" s="87" t="s">
        <v>225</v>
      </c>
      <c r="D68" s="87"/>
      <c r="E68" s="76" t="s">
        <v>55</v>
      </c>
      <c r="F68" s="80">
        <v>0</v>
      </c>
      <c r="G68" s="244" t="s">
        <v>100</v>
      </c>
      <c r="H68" s="260">
        <f ca="1">SUM(OFFSET($I68,0,0,1,analysis_period+1))</f>
        <v>0</v>
      </c>
      <c r="I68" s="131">
        <v>0</v>
      </c>
      <c r="J68" s="131">
        <v>0</v>
      </c>
      <c r="K68" s="131">
        <v>0</v>
      </c>
      <c r="L68" s="131">
        <v>0</v>
      </c>
      <c r="M68" s="131">
        <v>0</v>
      </c>
      <c r="N68" s="131">
        <v>0</v>
      </c>
      <c r="O68" s="131">
        <v>0</v>
      </c>
      <c r="P68" s="131">
        <v>0</v>
      </c>
      <c r="Q68" s="131">
        <v>0</v>
      </c>
      <c r="R68" s="131">
        <v>0</v>
      </c>
      <c r="S68" s="131">
        <v>0</v>
      </c>
      <c r="T68" s="131">
        <v>0</v>
      </c>
      <c r="U68" s="131">
        <v>0</v>
      </c>
      <c r="V68" s="131">
        <v>0</v>
      </c>
      <c r="W68" s="131">
        <v>0</v>
      </c>
      <c r="X68" s="131">
        <v>0</v>
      </c>
      <c r="Y68" s="131">
        <v>0</v>
      </c>
      <c r="Z68" s="131">
        <v>0</v>
      </c>
      <c r="AA68" s="131">
        <v>0</v>
      </c>
      <c r="AB68" s="131">
        <v>0</v>
      </c>
      <c r="AC68" s="131">
        <v>0</v>
      </c>
      <c r="AD68" s="131">
        <v>0</v>
      </c>
      <c r="AE68" s="131">
        <v>0</v>
      </c>
      <c r="AF68" s="131">
        <v>0</v>
      </c>
      <c r="AG68" s="131">
        <v>0</v>
      </c>
      <c r="AH68" s="131">
        <v>0</v>
      </c>
      <c r="AI68" s="131">
        <v>0</v>
      </c>
      <c r="AJ68" s="131">
        <v>0</v>
      </c>
      <c r="AK68" s="131">
        <v>0</v>
      </c>
      <c r="AL68" s="131">
        <v>0</v>
      </c>
      <c r="AM68" s="131">
        <v>0</v>
      </c>
    </row>
    <row r="69" spans="2:40" ht="15" thickBot="1" x14ac:dyDescent="0.35">
      <c r="B69" s="312">
        <f t="shared" si="8"/>
        <v>16.050000000000008</v>
      </c>
      <c r="C69" s="87" t="s">
        <v>225</v>
      </c>
      <c r="D69" s="87"/>
      <c r="E69" s="76" t="s">
        <v>55</v>
      </c>
      <c r="F69" s="80">
        <v>0</v>
      </c>
      <c r="G69" s="244" t="s">
        <v>100</v>
      </c>
      <c r="H69" s="260">
        <f ca="1">SUM(OFFSET($I69,0,0,1,analysis_period+1))</f>
        <v>0</v>
      </c>
      <c r="I69" s="131">
        <v>0</v>
      </c>
      <c r="J69" s="131">
        <v>0</v>
      </c>
      <c r="K69" s="131">
        <v>0</v>
      </c>
      <c r="L69" s="131">
        <v>0</v>
      </c>
      <c r="M69" s="131">
        <v>0</v>
      </c>
      <c r="N69" s="131">
        <v>0</v>
      </c>
      <c r="O69" s="131">
        <v>0</v>
      </c>
      <c r="P69" s="131">
        <v>0</v>
      </c>
      <c r="Q69" s="131">
        <v>0</v>
      </c>
      <c r="R69" s="131">
        <v>0</v>
      </c>
      <c r="S69" s="131">
        <v>0</v>
      </c>
      <c r="T69" s="131">
        <v>0</v>
      </c>
      <c r="U69" s="131">
        <v>0</v>
      </c>
      <c r="V69" s="131">
        <v>0</v>
      </c>
      <c r="W69" s="131">
        <v>0</v>
      </c>
      <c r="X69" s="131">
        <v>0</v>
      </c>
      <c r="Y69" s="131">
        <v>0</v>
      </c>
      <c r="Z69" s="131">
        <v>0</v>
      </c>
      <c r="AA69" s="131">
        <v>0</v>
      </c>
      <c r="AB69" s="131">
        <v>0</v>
      </c>
      <c r="AC69" s="131">
        <v>0</v>
      </c>
      <c r="AD69" s="131">
        <v>0</v>
      </c>
      <c r="AE69" s="131">
        <v>0</v>
      </c>
      <c r="AF69" s="131">
        <v>0</v>
      </c>
      <c r="AG69" s="131">
        <v>0</v>
      </c>
      <c r="AH69" s="131">
        <v>0</v>
      </c>
      <c r="AI69" s="131">
        <v>0</v>
      </c>
      <c r="AJ69" s="131">
        <v>0</v>
      </c>
      <c r="AK69" s="131">
        <v>0</v>
      </c>
      <c r="AL69" s="131">
        <v>0</v>
      </c>
      <c r="AM69" s="131">
        <v>0</v>
      </c>
    </row>
    <row r="70" spans="2:40" ht="15" thickBot="1" x14ac:dyDescent="0.35">
      <c r="C70" s="271" t="s">
        <v>198</v>
      </c>
      <c r="D70" s="101"/>
      <c r="E70" s="101"/>
      <c r="F70" s="272"/>
      <c r="G70" s="273" t="s">
        <v>100</v>
      </c>
      <c r="H70" s="340">
        <f t="shared" ref="H70:AM70" ca="1" si="9">SUM(H65:H69)</f>
        <v>0</v>
      </c>
      <c r="I70" s="341">
        <f t="shared" si="9"/>
        <v>0</v>
      </c>
      <c r="J70" s="341">
        <f t="shared" si="9"/>
        <v>0</v>
      </c>
      <c r="K70" s="341">
        <f t="shared" si="9"/>
        <v>0</v>
      </c>
      <c r="L70" s="341">
        <f t="shared" si="9"/>
        <v>0</v>
      </c>
      <c r="M70" s="341">
        <f t="shared" si="9"/>
        <v>0</v>
      </c>
      <c r="N70" s="341">
        <f t="shared" si="9"/>
        <v>0</v>
      </c>
      <c r="O70" s="341">
        <f t="shared" si="9"/>
        <v>0</v>
      </c>
      <c r="P70" s="341">
        <f t="shared" si="9"/>
        <v>0</v>
      </c>
      <c r="Q70" s="341">
        <f t="shared" si="9"/>
        <v>0</v>
      </c>
      <c r="R70" s="341">
        <f t="shared" si="9"/>
        <v>0</v>
      </c>
      <c r="S70" s="341">
        <f t="shared" si="9"/>
        <v>0</v>
      </c>
      <c r="T70" s="341">
        <f t="shared" si="9"/>
        <v>0</v>
      </c>
      <c r="U70" s="341">
        <f t="shared" si="9"/>
        <v>0</v>
      </c>
      <c r="V70" s="341">
        <f t="shared" si="9"/>
        <v>0</v>
      </c>
      <c r="W70" s="341">
        <f t="shared" si="9"/>
        <v>0</v>
      </c>
      <c r="X70" s="341">
        <f t="shared" si="9"/>
        <v>0</v>
      </c>
      <c r="Y70" s="341">
        <f t="shared" si="9"/>
        <v>0</v>
      </c>
      <c r="Z70" s="341">
        <f t="shared" si="9"/>
        <v>0</v>
      </c>
      <c r="AA70" s="341">
        <f t="shared" si="9"/>
        <v>0</v>
      </c>
      <c r="AB70" s="341">
        <f t="shared" si="9"/>
        <v>0</v>
      </c>
      <c r="AC70" s="341">
        <f t="shared" si="9"/>
        <v>0</v>
      </c>
      <c r="AD70" s="341">
        <f t="shared" si="9"/>
        <v>0</v>
      </c>
      <c r="AE70" s="341">
        <f t="shared" si="9"/>
        <v>0</v>
      </c>
      <c r="AF70" s="341">
        <f t="shared" si="9"/>
        <v>0</v>
      </c>
      <c r="AG70" s="341">
        <f t="shared" si="9"/>
        <v>0</v>
      </c>
      <c r="AH70" s="341">
        <f t="shared" si="9"/>
        <v>0</v>
      </c>
      <c r="AI70" s="341">
        <f t="shared" si="9"/>
        <v>0</v>
      </c>
      <c r="AJ70" s="341">
        <f t="shared" si="9"/>
        <v>0</v>
      </c>
      <c r="AK70" s="341">
        <f t="shared" si="9"/>
        <v>0</v>
      </c>
      <c r="AL70" s="341">
        <f t="shared" si="9"/>
        <v>0</v>
      </c>
      <c r="AM70" s="341">
        <f t="shared" si="9"/>
        <v>0</v>
      </c>
    </row>
    <row r="71" spans="2:40" x14ac:dyDescent="0.3">
      <c r="C71" s="278"/>
      <c r="D71" s="99"/>
      <c r="F71" s="279"/>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row>
    <row r="72" spans="2:40" ht="15" thickBot="1" x14ac:dyDescent="0.35">
      <c r="C72" s="278"/>
      <c r="D72" s="99"/>
      <c r="E72" s="342"/>
      <c r="F72" s="279"/>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280"/>
    </row>
    <row r="73" spans="2:40" ht="24" thickBot="1" x14ac:dyDescent="0.35">
      <c r="B73" s="249" t="s">
        <v>216</v>
      </c>
      <c r="C73" s="330"/>
      <c r="D73" s="330"/>
      <c r="E73" s="307"/>
      <c r="F73" s="307"/>
      <c r="G73" s="252"/>
      <c r="H73" s="307"/>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2"/>
      <c r="AN73" s="332"/>
    </row>
    <row r="74" spans="2:40" s="189" customFormat="1" ht="14.4" customHeight="1" x14ac:dyDescent="0.3">
      <c r="B74" s="183"/>
      <c r="C74" s="184"/>
      <c r="D74" s="184"/>
      <c r="E74" s="185"/>
      <c r="F74" s="186"/>
      <c r="G74" s="188"/>
      <c r="H74" s="188"/>
      <c r="I74" s="188" t="s">
        <v>20</v>
      </c>
      <c r="J74" s="188" t="s">
        <v>21</v>
      </c>
      <c r="K74" s="188" t="s">
        <v>22</v>
      </c>
      <c r="L74" s="188" t="s">
        <v>23</v>
      </c>
      <c r="M74" s="188" t="s">
        <v>24</v>
      </c>
      <c r="N74" s="188" t="s">
        <v>25</v>
      </c>
      <c r="O74" s="188" t="s">
        <v>26</v>
      </c>
      <c r="P74" s="188" t="s">
        <v>27</v>
      </c>
      <c r="Q74" s="188" t="s">
        <v>28</v>
      </c>
      <c r="R74" s="188" t="s">
        <v>29</v>
      </c>
      <c r="S74" s="188" t="s">
        <v>30</v>
      </c>
      <c r="T74" s="188" t="s">
        <v>31</v>
      </c>
      <c r="U74" s="188" t="s">
        <v>32</v>
      </c>
      <c r="V74" s="188" t="s">
        <v>33</v>
      </c>
      <c r="W74" s="188" t="s">
        <v>34</v>
      </c>
      <c r="X74" s="188" t="s">
        <v>35</v>
      </c>
      <c r="Y74" s="188" t="s">
        <v>36</v>
      </c>
      <c r="Z74" s="188" t="s">
        <v>37</v>
      </c>
      <c r="AA74" s="188" t="s">
        <v>38</v>
      </c>
      <c r="AB74" s="188" t="s">
        <v>39</v>
      </c>
      <c r="AC74" s="188" t="s">
        <v>40</v>
      </c>
      <c r="AD74" s="188" t="s">
        <v>41</v>
      </c>
      <c r="AE74" s="188" t="s">
        <v>42</v>
      </c>
      <c r="AF74" s="188" t="s">
        <v>43</v>
      </c>
      <c r="AG74" s="188" t="s">
        <v>44</v>
      </c>
      <c r="AH74" s="188" t="s">
        <v>45</v>
      </c>
      <c r="AI74" s="188" t="s">
        <v>46</v>
      </c>
      <c r="AJ74" s="188" t="s">
        <v>47</v>
      </c>
      <c r="AK74" s="188" t="s">
        <v>48</v>
      </c>
      <c r="AL74" s="188" t="s">
        <v>49</v>
      </c>
      <c r="AM74" s="188" t="s">
        <v>84</v>
      </c>
    </row>
    <row r="75" spans="2:40" x14ac:dyDescent="0.3">
      <c r="B75" s="296">
        <v>17</v>
      </c>
      <c r="C75" s="297" t="s">
        <v>133</v>
      </c>
      <c r="D75" s="297"/>
      <c r="E75" s="343" t="s">
        <v>257</v>
      </c>
      <c r="F75" s="299" t="s">
        <v>130</v>
      </c>
      <c r="G75" s="256"/>
      <c r="H75" s="300"/>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39"/>
    </row>
    <row r="76" spans="2:40" x14ac:dyDescent="0.3">
      <c r="B76" s="312">
        <f>B75+0.01</f>
        <v>17.010000000000002</v>
      </c>
      <c r="C76" s="98" t="s">
        <v>228</v>
      </c>
      <c r="D76" s="99"/>
      <c r="E76" s="76" t="s">
        <v>55</v>
      </c>
      <c r="F76" s="86">
        <f>'Sheet 1_Assumptions'!$C$56</f>
        <v>60</v>
      </c>
      <c r="G76" s="244" t="s">
        <v>100</v>
      </c>
      <c r="H76" s="260">
        <f t="shared" ref="H76:H85" ca="1" si="10">SUM(OFFSET($I76,0,0,1,analysis_period+1))</f>
        <v>0</v>
      </c>
      <c r="I76" s="134">
        <f>$F$76*('Sheet 2_Inputs &amp; Outputs'!H$29-'Sheet 2_Inputs &amp; Outputs'!H$63-'Sheet 2_Inputs &amp; Outputs'!H$85-'Sheet 2_Inputs &amp; Outputs'!H$107)</f>
        <v>0</v>
      </c>
      <c r="J76" s="134">
        <f>$F$76*('Sheet 2_Inputs &amp; Outputs'!I$29-'Sheet 2_Inputs &amp; Outputs'!I$63-'Sheet 2_Inputs &amp; Outputs'!I$85-'Sheet 2_Inputs &amp; Outputs'!I$107)</f>
        <v>0</v>
      </c>
      <c r="K76" s="134">
        <f>$F$76*('Sheet 2_Inputs &amp; Outputs'!J$29-'Sheet 2_Inputs &amp; Outputs'!J$63-'Sheet 2_Inputs &amp; Outputs'!J$85-'Sheet 2_Inputs &amp; Outputs'!J$107)</f>
        <v>0</v>
      </c>
      <c r="L76" s="134">
        <f>$F$76*('Sheet 2_Inputs &amp; Outputs'!K$29-'Sheet 2_Inputs &amp; Outputs'!K$63-'Sheet 2_Inputs &amp; Outputs'!K$85-'Sheet 2_Inputs &amp; Outputs'!K$107)</f>
        <v>0</v>
      </c>
      <c r="M76" s="134">
        <f>$F$76*('Sheet 2_Inputs &amp; Outputs'!L$29-'Sheet 2_Inputs &amp; Outputs'!L$63-'Sheet 2_Inputs &amp; Outputs'!L$85-'Sheet 2_Inputs &amp; Outputs'!L$107)</f>
        <v>0</v>
      </c>
      <c r="N76" s="134">
        <f>$F$76*('Sheet 2_Inputs &amp; Outputs'!M$29-'Sheet 2_Inputs &amp; Outputs'!M$63-'Sheet 2_Inputs &amp; Outputs'!M$85-'Sheet 2_Inputs &amp; Outputs'!M$107)</f>
        <v>0</v>
      </c>
      <c r="O76" s="134">
        <f>$F$76*('Sheet 2_Inputs &amp; Outputs'!N$29-'Sheet 2_Inputs &amp; Outputs'!N$63-'Sheet 2_Inputs &amp; Outputs'!N$85-'Sheet 2_Inputs &amp; Outputs'!N$107)</f>
        <v>0</v>
      </c>
      <c r="P76" s="134">
        <f>$F$76*('Sheet 2_Inputs &amp; Outputs'!O$29-'Sheet 2_Inputs &amp; Outputs'!O$63-'Sheet 2_Inputs &amp; Outputs'!O$85-'Sheet 2_Inputs &amp; Outputs'!O$107)</f>
        <v>0</v>
      </c>
      <c r="Q76" s="134">
        <f>$F$76*('Sheet 2_Inputs &amp; Outputs'!P$29-'Sheet 2_Inputs &amp; Outputs'!P$63-'Sheet 2_Inputs &amp; Outputs'!P$85-'Sheet 2_Inputs &amp; Outputs'!P$107)</f>
        <v>0</v>
      </c>
      <c r="R76" s="134">
        <f>$F$76*('Sheet 2_Inputs &amp; Outputs'!Q$29-'Sheet 2_Inputs &amp; Outputs'!Q$63-'Sheet 2_Inputs &amp; Outputs'!Q$85-'Sheet 2_Inputs &amp; Outputs'!Q$107)</f>
        <v>0</v>
      </c>
      <c r="S76" s="134">
        <f>$F$76*('Sheet 2_Inputs &amp; Outputs'!R$29-'Sheet 2_Inputs &amp; Outputs'!R$63-'Sheet 2_Inputs &amp; Outputs'!R$85-'Sheet 2_Inputs &amp; Outputs'!R$107)</f>
        <v>0</v>
      </c>
      <c r="T76" s="134">
        <f>$F$76*('Sheet 2_Inputs &amp; Outputs'!S$29-'Sheet 2_Inputs &amp; Outputs'!S$63-'Sheet 2_Inputs &amp; Outputs'!S$85-'Sheet 2_Inputs &amp; Outputs'!S$107)</f>
        <v>0</v>
      </c>
      <c r="U76" s="134">
        <f>$F$76*('Sheet 2_Inputs &amp; Outputs'!T$29-'Sheet 2_Inputs &amp; Outputs'!T$63-'Sheet 2_Inputs &amp; Outputs'!T$85-'Sheet 2_Inputs &amp; Outputs'!T$107)</f>
        <v>0</v>
      </c>
      <c r="V76" s="134">
        <f>$F$76*('Sheet 2_Inputs &amp; Outputs'!U$29-'Sheet 2_Inputs &amp; Outputs'!U$63-'Sheet 2_Inputs &amp; Outputs'!U$85-'Sheet 2_Inputs &amp; Outputs'!U$107)</f>
        <v>0</v>
      </c>
      <c r="W76" s="134">
        <f>$F$76*('Sheet 2_Inputs &amp; Outputs'!V$29-'Sheet 2_Inputs &amp; Outputs'!V$63-'Sheet 2_Inputs &amp; Outputs'!V$85-'Sheet 2_Inputs &amp; Outputs'!V$107)</f>
        <v>0</v>
      </c>
      <c r="X76" s="134">
        <f>$F$76*('Sheet 2_Inputs &amp; Outputs'!W$29-'Sheet 2_Inputs &amp; Outputs'!W$63-'Sheet 2_Inputs &amp; Outputs'!W$85-'Sheet 2_Inputs &amp; Outputs'!W$107)</f>
        <v>0</v>
      </c>
      <c r="Y76" s="134">
        <f>$F$76*('Sheet 2_Inputs &amp; Outputs'!X$29-'Sheet 2_Inputs &amp; Outputs'!X$63-'Sheet 2_Inputs &amp; Outputs'!X$85-'Sheet 2_Inputs &amp; Outputs'!X$107)</f>
        <v>0</v>
      </c>
      <c r="Z76" s="134">
        <f>$F$76*('Sheet 2_Inputs &amp; Outputs'!Y$29-'Sheet 2_Inputs &amp; Outputs'!Y$63-'Sheet 2_Inputs &amp; Outputs'!Y$85-'Sheet 2_Inputs &amp; Outputs'!Y$107)</f>
        <v>0</v>
      </c>
      <c r="AA76" s="134">
        <f>$F$76*('Sheet 2_Inputs &amp; Outputs'!Z$29-'Sheet 2_Inputs &amp; Outputs'!Z$63-'Sheet 2_Inputs &amp; Outputs'!Z$85-'Sheet 2_Inputs &amp; Outputs'!Z$107)</f>
        <v>0</v>
      </c>
      <c r="AB76" s="134">
        <f>$F$76*('Sheet 2_Inputs &amp; Outputs'!AA$29-'Sheet 2_Inputs &amp; Outputs'!AA$63-'Sheet 2_Inputs &amp; Outputs'!AA$85-'Sheet 2_Inputs &amp; Outputs'!AA$107)</f>
        <v>0</v>
      </c>
      <c r="AC76" s="134">
        <f>$F$76*('Sheet 2_Inputs &amp; Outputs'!AB$29-'Sheet 2_Inputs &amp; Outputs'!AB$63-'Sheet 2_Inputs &amp; Outputs'!AB$85-'Sheet 2_Inputs &amp; Outputs'!AB$107)</f>
        <v>0</v>
      </c>
      <c r="AD76" s="134">
        <f>$F$76*('Sheet 2_Inputs &amp; Outputs'!AC$29-'Sheet 2_Inputs &amp; Outputs'!AC$63-'Sheet 2_Inputs &amp; Outputs'!AC$85-'Sheet 2_Inputs &amp; Outputs'!AC$107)</f>
        <v>0</v>
      </c>
      <c r="AE76" s="134">
        <f>$F$76*('Sheet 2_Inputs &amp; Outputs'!AD$29-'Sheet 2_Inputs &amp; Outputs'!AD$63-'Sheet 2_Inputs &amp; Outputs'!AD$85-'Sheet 2_Inputs &amp; Outputs'!AD$107)</f>
        <v>0</v>
      </c>
      <c r="AF76" s="134">
        <f>$F$76*('Sheet 2_Inputs &amp; Outputs'!AE$29-'Sheet 2_Inputs &amp; Outputs'!AE$63-'Sheet 2_Inputs &amp; Outputs'!AE$85-'Sheet 2_Inputs &amp; Outputs'!AE$107)</f>
        <v>0</v>
      </c>
      <c r="AG76" s="134">
        <f>$F$76*('Sheet 2_Inputs &amp; Outputs'!AF$29-'Sheet 2_Inputs &amp; Outputs'!AF$63-'Sheet 2_Inputs &amp; Outputs'!AF$85-'Sheet 2_Inputs &amp; Outputs'!AF$107)</f>
        <v>0</v>
      </c>
      <c r="AH76" s="134">
        <f>$F$76*('Sheet 2_Inputs &amp; Outputs'!AG$29-'Sheet 2_Inputs &amp; Outputs'!AG$63-'Sheet 2_Inputs &amp; Outputs'!AG$85-'Sheet 2_Inputs &amp; Outputs'!AG$107)</f>
        <v>0</v>
      </c>
      <c r="AI76" s="134">
        <f>$F$76*('Sheet 2_Inputs &amp; Outputs'!AH$29-'Sheet 2_Inputs &amp; Outputs'!AH$63-'Sheet 2_Inputs &amp; Outputs'!AH$85-'Sheet 2_Inputs &amp; Outputs'!AH$107)</f>
        <v>0</v>
      </c>
      <c r="AJ76" s="134">
        <f>$F$76*('Sheet 2_Inputs &amp; Outputs'!AI$29-'Sheet 2_Inputs &amp; Outputs'!AI$63-'Sheet 2_Inputs &amp; Outputs'!AI$85-'Sheet 2_Inputs &amp; Outputs'!AI$107)</f>
        <v>0</v>
      </c>
      <c r="AK76" s="134">
        <f>$F$76*('Sheet 2_Inputs &amp; Outputs'!AJ$29-'Sheet 2_Inputs &amp; Outputs'!AJ$63-'Sheet 2_Inputs &amp; Outputs'!AJ$85-'Sheet 2_Inputs &amp; Outputs'!AJ$107)</f>
        <v>0</v>
      </c>
      <c r="AL76" s="134">
        <f>$F$76*('Sheet 2_Inputs &amp; Outputs'!AK$29-'Sheet 2_Inputs &amp; Outputs'!AK$63-'Sheet 2_Inputs &amp; Outputs'!AK$85-'Sheet 2_Inputs &amp; Outputs'!AK$107)</f>
        <v>0</v>
      </c>
      <c r="AM76" s="134">
        <f>$F$76*('Sheet 2_Inputs &amp; Outputs'!AL$29-'Sheet 2_Inputs &amp; Outputs'!AL$63-'Sheet 2_Inputs &amp; Outputs'!AL$85-'Sheet 2_Inputs &amp; Outputs'!AL$107)</f>
        <v>0</v>
      </c>
      <c r="AN76" s="332"/>
    </row>
    <row r="77" spans="2:40" ht="28.8" x14ac:dyDescent="0.3">
      <c r="B77" s="312">
        <f t="shared" ref="B77:B85" si="11">B76+0.01</f>
        <v>17.020000000000003</v>
      </c>
      <c r="C77" s="120" t="s">
        <v>230</v>
      </c>
      <c r="D77" s="99"/>
      <c r="E77" s="77" t="s">
        <v>258</v>
      </c>
      <c r="F77" s="80">
        <v>0</v>
      </c>
      <c r="G77" s="244" t="s">
        <v>100</v>
      </c>
      <c r="H77" s="260">
        <f t="shared" ca="1" si="10"/>
        <v>0</v>
      </c>
      <c r="I77" s="131">
        <v>0</v>
      </c>
      <c r="J77" s="131">
        <v>0</v>
      </c>
      <c r="K77" s="131">
        <v>0</v>
      </c>
      <c r="L77" s="131">
        <v>0</v>
      </c>
      <c r="M77" s="131">
        <v>0</v>
      </c>
      <c r="N77" s="131">
        <v>0</v>
      </c>
      <c r="O77" s="131">
        <v>0</v>
      </c>
      <c r="P77" s="131">
        <v>0</v>
      </c>
      <c r="Q77" s="131">
        <v>0</v>
      </c>
      <c r="R77" s="131">
        <v>0</v>
      </c>
      <c r="S77" s="131">
        <v>0</v>
      </c>
      <c r="T77" s="131">
        <v>0</v>
      </c>
      <c r="U77" s="131">
        <v>0</v>
      </c>
      <c r="V77" s="131">
        <v>0</v>
      </c>
      <c r="W77" s="131">
        <v>0</v>
      </c>
      <c r="X77" s="131">
        <v>0</v>
      </c>
      <c r="Y77" s="131">
        <v>0</v>
      </c>
      <c r="Z77" s="131">
        <v>0</v>
      </c>
      <c r="AA77" s="131">
        <v>0</v>
      </c>
      <c r="AB77" s="131">
        <v>0</v>
      </c>
      <c r="AC77" s="131">
        <v>0</v>
      </c>
      <c r="AD77" s="131">
        <v>0</v>
      </c>
      <c r="AE77" s="131">
        <v>0</v>
      </c>
      <c r="AF77" s="131">
        <v>0</v>
      </c>
      <c r="AG77" s="131">
        <v>0</v>
      </c>
      <c r="AH77" s="131">
        <v>0</v>
      </c>
      <c r="AI77" s="131">
        <v>0</v>
      </c>
      <c r="AJ77" s="131">
        <v>0</v>
      </c>
      <c r="AK77" s="131">
        <v>0</v>
      </c>
      <c r="AL77" s="131">
        <v>0</v>
      </c>
      <c r="AM77" s="131">
        <v>0</v>
      </c>
      <c r="AN77" s="332"/>
    </row>
    <row r="78" spans="2:40" x14ac:dyDescent="0.3">
      <c r="B78" s="312">
        <f t="shared" si="11"/>
        <v>17.030000000000005</v>
      </c>
      <c r="C78" s="87" t="s">
        <v>134</v>
      </c>
      <c r="D78" s="88"/>
      <c r="E78" s="76" t="s">
        <v>55</v>
      </c>
      <c r="F78" s="80">
        <v>0</v>
      </c>
      <c r="G78" s="244" t="s">
        <v>100</v>
      </c>
      <c r="H78" s="260">
        <f t="shared" ca="1" si="10"/>
        <v>0</v>
      </c>
      <c r="I78" s="131">
        <v>0</v>
      </c>
      <c r="J78" s="131">
        <v>0</v>
      </c>
      <c r="K78" s="131">
        <v>0</v>
      </c>
      <c r="L78" s="131">
        <v>0</v>
      </c>
      <c r="M78" s="131">
        <v>0</v>
      </c>
      <c r="N78" s="131">
        <v>0</v>
      </c>
      <c r="O78" s="131">
        <v>0</v>
      </c>
      <c r="P78" s="131">
        <v>0</v>
      </c>
      <c r="Q78" s="131">
        <v>0</v>
      </c>
      <c r="R78" s="131">
        <v>0</v>
      </c>
      <c r="S78" s="131">
        <v>0</v>
      </c>
      <c r="T78" s="131">
        <v>0</v>
      </c>
      <c r="U78" s="131">
        <v>0</v>
      </c>
      <c r="V78" s="131">
        <v>0</v>
      </c>
      <c r="W78" s="131">
        <v>0</v>
      </c>
      <c r="X78" s="131">
        <v>0</v>
      </c>
      <c r="Y78" s="131">
        <v>0</v>
      </c>
      <c r="Z78" s="131">
        <v>0</v>
      </c>
      <c r="AA78" s="131">
        <v>0</v>
      </c>
      <c r="AB78" s="131">
        <v>0</v>
      </c>
      <c r="AC78" s="131">
        <v>0</v>
      </c>
      <c r="AD78" s="131">
        <v>0</v>
      </c>
      <c r="AE78" s="131">
        <v>0</v>
      </c>
      <c r="AF78" s="131">
        <v>0</v>
      </c>
      <c r="AG78" s="131">
        <v>0</v>
      </c>
      <c r="AH78" s="131">
        <v>0</v>
      </c>
      <c r="AI78" s="131">
        <v>0</v>
      </c>
      <c r="AJ78" s="131">
        <v>0</v>
      </c>
      <c r="AK78" s="131">
        <v>0</v>
      </c>
      <c r="AL78" s="131">
        <v>0</v>
      </c>
      <c r="AM78" s="131">
        <v>0</v>
      </c>
      <c r="AN78" s="332"/>
    </row>
    <row r="79" spans="2:40" x14ac:dyDescent="0.3">
      <c r="B79" s="312">
        <f t="shared" si="11"/>
        <v>17.040000000000006</v>
      </c>
      <c r="C79" s="87" t="s">
        <v>134</v>
      </c>
      <c r="D79" s="88"/>
      <c r="E79" s="77" t="s">
        <v>131</v>
      </c>
      <c r="F79" s="80">
        <v>0</v>
      </c>
      <c r="G79" s="244" t="s">
        <v>100</v>
      </c>
      <c r="H79" s="260">
        <f t="shared" ca="1" si="10"/>
        <v>0</v>
      </c>
      <c r="I79" s="131">
        <v>0</v>
      </c>
      <c r="J79" s="131">
        <v>0</v>
      </c>
      <c r="K79" s="131">
        <v>0</v>
      </c>
      <c r="L79" s="131">
        <v>0</v>
      </c>
      <c r="M79" s="131">
        <v>0</v>
      </c>
      <c r="N79" s="131">
        <v>0</v>
      </c>
      <c r="O79" s="131">
        <v>0</v>
      </c>
      <c r="P79" s="131">
        <v>0</v>
      </c>
      <c r="Q79" s="131">
        <v>0</v>
      </c>
      <c r="R79" s="131">
        <v>0</v>
      </c>
      <c r="S79" s="131">
        <v>0</v>
      </c>
      <c r="T79" s="131">
        <v>0</v>
      </c>
      <c r="U79" s="131">
        <v>0</v>
      </c>
      <c r="V79" s="131">
        <v>0</v>
      </c>
      <c r="W79" s="131">
        <v>0</v>
      </c>
      <c r="X79" s="131">
        <v>0</v>
      </c>
      <c r="Y79" s="131">
        <v>0</v>
      </c>
      <c r="Z79" s="131">
        <v>0</v>
      </c>
      <c r="AA79" s="131">
        <v>0</v>
      </c>
      <c r="AB79" s="131">
        <v>0</v>
      </c>
      <c r="AC79" s="131">
        <v>0</v>
      </c>
      <c r="AD79" s="131">
        <v>0</v>
      </c>
      <c r="AE79" s="131">
        <v>0</v>
      </c>
      <c r="AF79" s="131">
        <v>0</v>
      </c>
      <c r="AG79" s="131">
        <v>0</v>
      </c>
      <c r="AH79" s="131">
        <v>0</v>
      </c>
      <c r="AI79" s="131">
        <v>0</v>
      </c>
      <c r="AJ79" s="131">
        <v>0</v>
      </c>
      <c r="AK79" s="131">
        <v>0</v>
      </c>
      <c r="AL79" s="131">
        <v>0</v>
      </c>
      <c r="AM79" s="131">
        <v>0</v>
      </c>
      <c r="AN79" s="332"/>
    </row>
    <row r="80" spans="2:40" x14ac:dyDescent="0.3">
      <c r="B80" s="312">
        <f t="shared" si="11"/>
        <v>17.050000000000008</v>
      </c>
      <c r="C80" s="87" t="s">
        <v>134</v>
      </c>
      <c r="D80" s="88"/>
      <c r="E80" s="76" t="s">
        <v>55</v>
      </c>
      <c r="F80" s="80">
        <v>0</v>
      </c>
      <c r="G80" s="244" t="s">
        <v>100</v>
      </c>
      <c r="H80" s="260">
        <f t="shared" ca="1" si="10"/>
        <v>0</v>
      </c>
      <c r="I80" s="131">
        <v>0</v>
      </c>
      <c r="J80" s="131">
        <v>0</v>
      </c>
      <c r="K80" s="131">
        <v>0</v>
      </c>
      <c r="L80" s="131">
        <v>0</v>
      </c>
      <c r="M80" s="131">
        <v>0</v>
      </c>
      <c r="N80" s="131">
        <v>0</v>
      </c>
      <c r="O80" s="131">
        <v>0</v>
      </c>
      <c r="P80" s="131">
        <v>0</v>
      </c>
      <c r="Q80" s="131">
        <v>0</v>
      </c>
      <c r="R80" s="131">
        <v>0</v>
      </c>
      <c r="S80" s="131">
        <v>0</v>
      </c>
      <c r="T80" s="131">
        <v>0</v>
      </c>
      <c r="U80" s="131">
        <v>0</v>
      </c>
      <c r="V80" s="131">
        <v>0</v>
      </c>
      <c r="W80" s="131">
        <v>0</v>
      </c>
      <c r="X80" s="131">
        <v>0</v>
      </c>
      <c r="Y80" s="131">
        <v>0</v>
      </c>
      <c r="Z80" s="131">
        <v>0</v>
      </c>
      <c r="AA80" s="131">
        <v>0</v>
      </c>
      <c r="AB80" s="131">
        <v>0</v>
      </c>
      <c r="AC80" s="131">
        <v>0</v>
      </c>
      <c r="AD80" s="131">
        <v>0</v>
      </c>
      <c r="AE80" s="131">
        <v>0</v>
      </c>
      <c r="AF80" s="131">
        <v>0</v>
      </c>
      <c r="AG80" s="131">
        <v>0</v>
      </c>
      <c r="AH80" s="131">
        <v>0</v>
      </c>
      <c r="AI80" s="131">
        <v>0</v>
      </c>
      <c r="AJ80" s="131">
        <v>0</v>
      </c>
      <c r="AK80" s="131">
        <v>0</v>
      </c>
      <c r="AL80" s="131">
        <v>0</v>
      </c>
      <c r="AM80" s="131">
        <v>0</v>
      </c>
      <c r="AN80" s="332"/>
    </row>
    <row r="81" spans="2:40" x14ac:dyDescent="0.3">
      <c r="B81" s="312">
        <f t="shared" si="11"/>
        <v>17.060000000000009</v>
      </c>
      <c r="C81" s="87" t="s">
        <v>134</v>
      </c>
      <c r="D81" s="88"/>
      <c r="E81" s="77" t="s">
        <v>131</v>
      </c>
      <c r="F81" s="80">
        <v>0</v>
      </c>
      <c r="G81" s="244" t="s">
        <v>100</v>
      </c>
      <c r="H81" s="260">
        <f t="shared" ca="1" si="10"/>
        <v>0</v>
      </c>
      <c r="I81" s="131">
        <v>0</v>
      </c>
      <c r="J81" s="131">
        <v>0</v>
      </c>
      <c r="K81" s="131">
        <v>0</v>
      </c>
      <c r="L81" s="131">
        <v>0</v>
      </c>
      <c r="M81" s="131">
        <v>0</v>
      </c>
      <c r="N81" s="131">
        <v>0</v>
      </c>
      <c r="O81" s="131">
        <v>0</v>
      </c>
      <c r="P81" s="131">
        <v>0</v>
      </c>
      <c r="Q81" s="131">
        <v>0</v>
      </c>
      <c r="R81" s="131">
        <v>0</v>
      </c>
      <c r="S81" s="131">
        <v>0</v>
      </c>
      <c r="T81" s="131">
        <v>0</v>
      </c>
      <c r="U81" s="131">
        <v>0</v>
      </c>
      <c r="V81" s="131">
        <v>0</v>
      </c>
      <c r="W81" s="131">
        <v>0</v>
      </c>
      <c r="X81" s="131">
        <v>0</v>
      </c>
      <c r="Y81" s="131">
        <v>0</v>
      </c>
      <c r="Z81" s="131">
        <v>0</v>
      </c>
      <c r="AA81" s="131">
        <v>0</v>
      </c>
      <c r="AB81" s="131">
        <v>0</v>
      </c>
      <c r="AC81" s="131">
        <v>0</v>
      </c>
      <c r="AD81" s="131">
        <v>0</v>
      </c>
      <c r="AE81" s="131">
        <v>0</v>
      </c>
      <c r="AF81" s="131">
        <v>0</v>
      </c>
      <c r="AG81" s="131">
        <v>0</v>
      </c>
      <c r="AH81" s="131">
        <v>0</v>
      </c>
      <c r="AI81" s="131">
        <v>0</v>
      </c>
      <c r="AJ81" s="131">
        <v>0</v>
      </c>
      <c r="AK81" s="131">
        <v>0</v>
      </c>
      <c r="AL81" s="131">
        <v>0</v>
      </c>
      <c r="AM81" s="131">
        <v>0</v>
      </c>
      <c r="AN81" s="332"/>
    </row>
    <row r="82" spans="2:40" x14ac:dyDescent="0.3">
      <c r="B82" s="312">
        <f t="shared" si="11"/>
        <v>17.070000000000011</v>
      </c>
      <c r="C82" s="87" t="s">
        <v>134</v>
      </c>
      <c r="D82" s="88"/>
      <c r="E82" s="76" t="s">
        <v>55</v>
      </c>
      <c r="F82" s="80">
        <v>0</v>
      </c>
      <c r="G82" s="244" t="s">
        <v>100</v>
      </c>
      <c r="H82" s="260">
        <f t="shared" ca="1" si="10"/>
        <v>0</v>
      </c>
      <c r="I82" s="131">
        <v>0</v>
      </c>
      <c r="J82" s="131">
        <v>0</v>
      </c>
      <c r="K82" s="131">
        <v>0</v>
      </c>
      <c r="L82" s="131">
        <v>0</v>
      </c>
      <c r="M82" s="131">
        <v>0</v>
      </c>
      <c r="N82" s="131">
        <v>0</v>
      </c>
      <c r="O82" s="131">
        <v>0</v>
      </c>
      <c r="P82" s="131">
        <v>0</v>
      </c>
      <c r="Q82" s="131">
        <v>0</v>
      </c>
      <c r="R82" s="131">
        <v>0</v>
      </c>
      <c r="S82" s="131">
        <v>0</v>
      </c>
      <c r="T82" s="131">
        <v>0</v>
      </c>
      <c r="U82" s="131">
        <v>0</v>
      </c>
      <c r="V82" s="131">
        <v>0</v>
      </c>
      <c r="W82" s="131">
        <v>0</v>
      </c>
      <c r="X82" s="131">
        <v>0</v>
      </c>
      <c r="Y82" s="131">
        <v>0</v>
      </c>
      <c r="Z82" s="131">
        <v>0</v>
      </c>
      <c r="AA82" s="131">
        <v>0</v>
      </c>
      <c r="AB82" s="131">
        <v>0</v>
      </c>
      <c r="AC82" s="131">
        <v>0</v>
      </c>
      <c r="AD82" s="131">
        <v>0</v>
      </c>
      <c r="AE82" s="131">
        <v>0</v>
      </c>
      <c r="AF82" s="131">
        <v>0</v>
      </c>
      <c r="AG82" s="131">
        <v>0</v>
      </c>
      <c r="AH82" s="131">
        <v>0</v>
      </c>
      <c r="AI82" s="131">
        <v>0</v>
      </c>
      <c r="AJ82" s="131">
        <v>0</v>
      </c>
      <c r="AK82" s="131">
        <v>0</v>
      </c>
      <c r="AL82" s="131">
        <v>0</v>
      </c>
      <c r="AM82" s="131">
        <v>0</v>
      </c>
      <c r="AN82" s="332"/>
    </row>
    <row r="83" spans="2:40" x14ac:dyDescent="0.3">
      <c r="B83" s="312">
        <f t="shared" si="11"/>
        <v>17.080000000000013</v>
      </c>
      <c r="C83" s="87" t="s">
        <v>134</v>
      </c>
      <c r="D83" s="88"/>
      <c r="E83" s="77" t="s">
        <v>131</v>
      </c>
      <c r="F83" s="80">
        <v>0</v>
      </c>
      <c r="G83" s="244" t="s">
        <v>100</v>
      </c>
      <c r="H83" s="260">
        <f t="shared" ca="1" si="10"/>
        <v>0</v>
      </c>
      <c r="I83" s="131">
        <v>0</v>
      </c>
      <c r="J83" s="131">
        <v>0</v>
      </c>
      <c r="K83" s="131">
        <v>0</v>
      </c>
      <c r="L83" s="131">
        <v>0</v>
      </c>
      <c r="M83" s="131">
        <v>0</v>
      </c>
      <c r="N83" s="131">
        <v>0</v>
      </c>
      <c r="O83" s="131">
        <v>0</v>
      </c>
      <c r="P83" s="131">
        <v>0</v>
      </c>
      <c r="Q83" s="131">
        <v>0</v>
      </c>
      <c r="R83" s="131">
        <v>0</v>
      </c>
      <c r="S83" s="131">
        <v>0</v>
      </c>
      <c r="T83" s="131">
        <v>0</v>
      </c>
      <c r="U83" s="131">
        <v>0</v>
      </c>
      <c r="V83" s="131">
        <v>0</v>
      </c>
      <c r="W83" s="131">
        <v>0</v>
      </c>
      <c r="X83" s="131">
        <v>0</v>
      </c>
      <c r="Y83" s="131">
        <v>0</v>
      </c>
      <c r="Z83" s="131">
        <v>0</v>
      </c>
      <c r="AA83" s="131">
        <v>0</v>
      </c>
      <c r="AB83" s="131">
        <v>0</v>
      </c>
      <c r="AC83" s="131">
        <v>0</v>
      </c>
      <c r="AD83" s="131">
        <v>0</v>
      </c>
      <c r="AE83" s="131">
        <v>0</v>
      </c>
      <c r="AF83" s="131">
        <v>0</v>
      </c>
      <c r="AG83" s="131">
        <v>0</v>
      </c>
      <c r="AH83" s="131">
        <v>0</v>
      </c>
      <c r="AI83" s="131">
        <v>0</v>
      </c>
      <c r="AJ83" s="131">
        <v>0</v>
      </c>
      <c r="AK83" s="131">
        <v>0</v>
      </c>
      <c r="AL83" s="131">
        <v>0</v>
      </c>
      <c r="AM83" s="131">
        <v>0</v>
      </c>
      <c r="AN83" s="332"/>
    </row>
    <row r="84" spans="2:40" x14ac:dyDescent="0.3">
      <c r="B84" s="312">
        <f t="shared" si="11"/>
        <v>17.090000000000014</v>
      </c>
      <c r="C84" s="87" t="s">
        <v>134</v>
      </c>
      <c r="D84" s="88"/>
      <c r="E84" s="76" t="s">
        <v>55</v>
      </c>
      <c r="F84" s="80">
        <v>0</v>
      </c>
      <c r="G84" s="244" t="s">
        <v>100</v>
      </c>
      <c r="H84" s="260">
        <f t="shared" ca="1" si="10"/>
        <v>0</v>
      </c>
      <c r="I84" s="131">
        <v>0</v>
      </c>
      <c r="J84" s="131">
        <v>0</v>
      </c>
      <c r="K84" s="131">
        <v>0</v>
      </c>
      <c r="L84" s="131">
        <v>0</v>
      </c>
      <c r="M84" s="131">
        <v>0</v>
      </c>
      <c r="N84" s="131">
        <v>0</v>
      </c>
      <c r="O84" s="131">
        <v>0</v>
      </c>
      <c r="P84" s="131">
        <v>0</v>
      </c>
      <c r="Q84" s="131">
        <v>0</v>
      </c>
      <c r="R84" s="131">
        <v>0</v>
      </c>
      <c r="S84" s="131">
        <v>0</v>
      </c>
      <c r="T84" s="131">
        <v>0</v>
      </c>
      <c r="U84" s="131">
        <v>0</v>
      </c>
      <c r="V84" s="131">
        <v>0</v>
      </c>
      <c r="W84" s="131">
        <v>0</v>
      </c>
      <c r="X84" s="131">
        <v>0</v>
      </c>
      <c r="Y84" s="131">
        <v>0</v>
      </c>
      <c r="Z84" s="131">
        <v>0</v>
      </c>
      <c r="AA84" s="131">
        <v>0</v>
      </c>
      <c r="AB84" s="131">
        <v>0</v>
      </c>
      <c r="AC84" s="131">
        <v>0</v>
      </c>
      <c r="AD84" s="131">
        <v>0</v>
      </c>
      <c r="AE84" s="131">
        <v>0</v>
      </c>
      <c r="AF84" s="131">
        <v>0</v>
      </c>
      <c r="AG84" s="131">
        <v>0</v>
      </c>
      <c r="AH84" s="131">
        <v>0</v>
      </c>
      <c r="AI84" s="131">
        <v>0</v>
      </c>
      <c r="AJ84" s="131">
        <v>0</v>
      </c>
      <c r="AK84" s="131">
        <v>0</v>
      </c>
      <c r="AL84" s="131">
        <v>0</v>
      </c>
      <c r="AM84" s="131">
        <v>0</v>
      </c>
      <c r="AN84" s="332"/>
    </row>
    <row r="85" spans="2:40" ht="15" thickBot="1" x14ac:dyDescent="0.35">
      <c r="B85" s="312">
        <f t="shared" si="11"/>
        <v>17.100000000000016</v>
      </c>
      <c r="C85" s="87" t="s">
        <v>134</v>
      </c>
      <c r="D85" s="88"/>
      <c r="E85" s="77" t="s">
        <v>131</v>
      </c>
      <c r="F85" s="79">
        <v>0</v>
      </c>
      <c r="G85" s="244" t="s">
        <v>100</v>
      </c>
      <c r="H85" s="260">
        <f t="shared" ca="1" si="10"/>
        <v>0</v>
      </c>
      <c r="I85" s="131">
        <v>0</v>
      </c>
      <c r="J85" s="131">
        <v>0</v>
      </c>
      <c r="K85" s="131">
        <v>0</v>
      </c>
      <c r="L85" s="131">
        <v>0</v>
      </c>
      <c r="M85" s="131">
        <v>0</v>
      </c>
      <c r="N85" s="131">
        <v>0</v>
      </c>
      <c r="O85" s="131">
        <v>0</v>
      </c>
      <c r="P85" s="131">
        <v>0</v>
      </c>
      <c r="Q85" s="131">
        <v>0</v>
      </c>
      <c r="R85" s="131">
        <v>0</v>
      </c>
      <c r="S85" s="131">
        <v>0</v>
      </c>
      <c r="T85" s="131">
        <v>0</v>
      </c>
      <c r="U85" s="131">
        <v>0</v>
      </c>
      <c r="V85" s="131">
        <v>0</v>
      </c>
      <c r="W85" s="131">
        <v>0</v>
      </c>
      <c r="X85" s="131">
        <v>0</v>
      </c>
      <c r="Y85" s="131">
        <v>0</v>
      </c>
      <c r="Z85" s="131">
        <v>0</v>
      </c>
      <c r="AA85" s="131">
        <v>0</v>
      </c>
      <c r="AB85" s="131">
        <v>0</v>
      </c>
      <c r="AC85" s="131">
        <v>0</v>
      </c>
      <c r="AD85" s="131">
        <v>0</v>
      </c>
      <c r="AE85" s="131">
        <v>0</v>
      </c>
      <c r="AF85" s="131">
        <v>0</v>
      </c>
      <c r="AG85" s="131">
        <v>0</v>
      </c>
      <c r="AH85" s="131">
        <v>0</v>
      </c>
      <c r="AI85" s="131">
        <v>0</v>
      </c>
      <c r="AJ85" s="131">
        <v>0</v>
      </c>
      <c r="AK85" s="131">
        <v>0</v>
      </c>
      <c r="AL85" s="131">
        <v>0</v>
      </c>
      <c r="AM85" s="131">
        <v>0</v>
      </c>
      <c r="AN85" s="332"/>
    </row>
    <row r="86" spans="2:40" ht="15" thickBot="1" x14ac:dyDescent="0.35">
      <c r="C86" s="271" t="s">
        <v>135</v>
      </c>
      <c r="D86" s="101"/>
      <c r="E86" s="101"/>
      <c r="F86" s="272"/>
      <c r="G86" s="273" t="s">
        <v>100</v>
      </c>
      <c r="H86" s="289">
        <f ca="1">SUM(H76:H85)</f>
        <v>0</v>
      </c>
      <c r="I86" s="341">
        <f t="shared" ref="I86:AM86" si="12">SUM(I76:I85)</f>
        <v>0</v>
      </c>
      <c r="J86" s="341">
        <f t="shared" si="12"/>
        <v>0</v>
      </c>
      <c r="K86" s="341">
        <f>SUM(K76:K85)</f>
        <v>0</v>
      </c>
      <c r="L86" s="341">
        <f t="shared" si="12"/>
        <v>0</v>
      </c>
      <c r="M86" s="341">
        <f t="shared" si="12"/>
        <v>0</v>
      </c>
      <c r="N86" s="341">
        <f t="shared" si="12"/>
        <v>0</v>
      </c>
      <c r="O86" s="341">
        <f t="shared" si="12"/>
        <v>0</v>
      </c>
      <c r="P86" s="341">
        <f t="shared" si="12"/>
        <v>0</v>
      </c>
      <c r="Q86" s="341">
        <f t="shared" si="12"/>
        <v>0</v>
      </c>
      <c r="R86" s="341">
        <f t="shared" si="12"/>
        <v>0</v>
      </c>
      <c r="S86" s="341">
        <f t="shared" si="12"/>
        <v>0</v>
      </c>
      <c r="T86" s="341">
        <f t="shared" si="12"/>
        <v>0</v>
      </c>
      <c r="U86" s="341">
        <f t="shared" si="12"/>
        <v>0</v>
      </c>
      <c r="V86" s="341">
        <f t="shared" si="12"/>
        <v>0</v>
      </c>
      <c r="W86" s="341">
        <f t="shared" si="12"/>
        <v>0</v>
      </c>
      <c r="X86" s="341">
        <f t="shared" si="12"/>
        <v>0</v>
      </c>
      <c r="Y86" s="341">
        <f t="shared" si="12"/>
        <v>0</v>
      </c>
      <c r="Z86" s="341">
        <f t="shared" si="12"/>
        <v>0</v>
      </c>
      <c r="AA86" s="341">
        <f t="shared" si="12"/>
        <v>0</v>
      </c>
      <c r="AB86" s="341">
        <f t="shared" si="12"/>
        <v>0</v>
      </c>
      <c r="AC86" s="341">
        <f t="shared" si="12"/>
        <v>0</v>
      </c>
      <c r="AD86" s="341">
        <f t="shared" si="12"/>
        <v>0</v>
      </c>
      <c r="AE86" s="341">
        <f t="shared" si="12"/>
        <v>0</v>
      </c>
      <c r="AF86" s="341">
        <f t="shared" si="12"/>
        <v>0</v>
      </c>
      <c r="AG86" s="341">
        <f t="shared" si="12"/>
        <v>0</v>
      </c>
      <c r="AH86" s="341">
        <f t="shared" si="12"/>
        <v>0</v>
      </c>
      <c r="AI86" s="341">
        <f t="shared" si="12"/>
        <v>0</v>
      </c>
      <c r="AJ86" s="341">
        <f t="shared" si="12"/>
        <v>0</v>
      </c>
      <c r="AK86" s="341">
        <f t="shared" si="12"/>
        <v>0</v>
      </c>
      <c r="AL86" s="341">
        <f t="shared" si="12"/>
        <v>0</v>
      </c>
      <c r="AM86" s="341">
        <f t="shared" si="12"/>
        <v>0</v>
      </c>
    </row>
    <row r="87" spans="2:40" x14ac:dyDescent="0.3">
      <c r="C87" s="278"/>
      <c r="D87" s="99"/>
      <c r="F87" s="279"/>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row>
    <row r="88" spans="2:40" s="189" customFormat="1" ht="14.4" customHeight="1" x14ac:dyDescent="0.3">
      <c r="B88" s="183"/>
      <c r="C88" s="184"/>
      <c r="D88" s="184"/>
      <c r="E88" s="185"/>
      <c r="F88" s="186"/>
      <c r="G88" s="188"/>
      <c r="H88" s="188"/>
      <c r="I88" s="188" t="s">
        <v>20</v>
      </c>
      <c r="J88" s="188" t="s">
        <v>21</v>
      </c>
      <c r="K88" s="188" t="s">
        <v>22</v>
      </c>
      <c r="L88" s="188" t="s">
        <v>23</v>
      </c>
      <c r="M88" s="188" t="s">
        <v>24</v>
      </c>
      <c r="N88" s="188" t="s">
        <v>25</v>
      </c>
      <c r="O88" s="188" t="s">
        <v>26</v>
      </c>
      <c r="P88" s="188" t="s">
        <v>27</v>
      </c>
      <c r="Q88" s="188" t="s">
        <v>28</v>
      </c>
      <c r="R88" s="188" t="s">
        <v>29</v>
      </c>
      <c r="S88" s="188" t="s">
        <v>30</v>
      </c>
      <c r="T88" s="188" t="s">
        <v>31</v>
      </c>
      <c r="U88" s="188" t="s">
        <v>32</v>
      </c>
      <c r="V88" s="188" t="s">
        <v>33</v>
      </c>
      <c r="W88" s="188" t="s">
        <v>34</v>
      </c>
      <c r="X88" s="188" t="s">
        <v>35</v>
      </c>
      <c r="Y88" s="188" t="s">
        <v>36</v>
      </c>
      <c r="Z88" s="188" t="s">
        <v>37</v>
      </c>
      <c r="AA88" s="188" t="s">
        <v>38</v>
      </c>
      <c r="AB88" s="188" t="s">
        <v>39</v>
      </c>
      <c r="AC88" s="188" t="s">
        <v>40</v>
      </c>
      <c r="AD88" s="188" t="s">
        <v>41</v>
      </c>
      <c r="AE88" s="188" t="s">
        <v>42</v>
      </c>
      <c r="AF88" s="188" t="s">
        <v>43</v>
      </c>
      <c r="AG88" s="188" t="s">
        <v>44</v>
      </c>
      <c r="AH88" s="188" t="s">
        <v>45</v>
      </c>
      <c r="AI88" s="188" t="s">
        <v>46</v>
      </c>
      <c r="AJ88" s="188" t="s">
        <v>47</v>
      </c>
      <c r="AK88" s="188" t="s">
        <v>48</v>
      </c>
      <c r="AL88" s="188" t="s">
        <v>49</v>
      </c>
      <c r="AM88" s="188" t="s">
        <v>84</v>
      </c>
    </row>
    <row r="89" spans="2:40" x14ac:dyDescent="0.3">
      <c r="B89" s="296">
        <v>18</v>
      </c>
      <c r="C89" s="297" t="s">
        <v>200</v>
      </c>
      <c r="D89" s="297"/>
      <c r="E89" s="343" t="s">
        <v>257</v>
      </c>
      <c r="F89" s="299" t="s">
        <v>130</v>
      </c>
      <c r="G89" s="344"/>
      <c r="H89" s="300"/>
      <c r="I89" s="286"/>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8"/>
      <c r="AJ89" s="258"/>
      <c r="AK89" s="258"/>
      <c r="AL89" s="258"/>
      <c r="AM89" s="258"/>
      <c r="AN89" s="239"/>
    </row>
    <row r="90" spans="2:40" x14ac:dyDescent="0.3">
      <c r="B90" s="345">
        <f>B89+0.01</f>
        <v>18.010000000000002</v>
      </c>
      <c r="C90" s="98" t="s">
        <v>228</v>
      </c>
      <c r="D90" s="99"/>
      <c r="E90" s="76" t="s">
        <v>55</v>
      </c>
      <c r="F90" s="86">
        <f>'Sheet 1_Assumptions'!C56</f>
        <v>60</v>
      </c>
      <c r="G90" s="346" t="s">
        <v>100</v>
      </c>
      <c r="H90" s="260">
        <f t="shared" ref="H90:H99" ca="1" si="13">SUM(OFFSET($I90,0,0,1,analysis_period+1))</f>
        <v>0</v>
      </c>
      <c r="I90" s="134">
        <f>$F$90*('Sheet 2_Inputs &amp; Outputs'!H$54-'Sheet 2_Inputs &amp; Outputs'!H$133-'Sheet 2_Inputs &amp; Outputs'!H$155-'Sheet 2_Inputs &amp; Outputs'!H$177)</f>
        <v>0</v>
      </c>
      <c r="J90" s="134">
        <f>$F$90*('Sheet 2_Inputs &amp; Outputs'!I$54-'Sheet 2_Inputs &amp; Outputs'!I$133-'Sheet 2_Inputs &amp; Outputs'!I$155-'Sheet 2_Inputs &amp; Outputs'!I$177)</f>
        <v>0</v>
      </c>
      <c r="K90" s="134">
        <f>$F$90*('Sheet 2_Inputs &amp; Outputs'!J$54-'Sheet 2_Inputs &amp; Outputs'!J$133-'Sheet 2_Inputs &amp; Outputs'!J$155-'Sheet 2_Inputs &amp; Outputs'!J$177)</f>
        <v>0</v>
      </c>
      <c r="L90" s="134">
        <f>$F$90*('Sheet 2_Inputs &amp; Outputs'!K$54-'Sheet 2_Inputs &amp; Outputs'!K$133-'Sheet 2_Inputs &amp; Outputs'!K$155-'Sheet 2_Inputs &amp; Outputs'!K$177)</f>
        <v>0</v>
      </c>
      <c r="M90" s="134">
        <f>$F$90*('Sheet 2_Inputs &amp; Outputs'!L$54-'Sheet 2_Inputs &amp; Outputs'!L$133-'Sheet 2_Inputs &amp; Outputs'!L$155-'Sheet 2_Inputs &amp; Outputs'!L$177)</f>
        <v>0</v>
      </c>
      <c r="N90" s="134">
        <f>$F$90*('Sheet 2_Inputs &amp; Outputs'!M$54-'Sheet 2_Inputs &amp; Outputs'!M$133-'Sheet 2_Inputs &amp; Outputs'!M$155-'Sheet 2_Inputs &amp; Outputs'!M$177)</f>
        <v>0</v>
      </c>
      <c r="O90" s="134">
        <f>$F$90*('Sheet 2_Inputs &amp; Outputs'!N$54-'Sheet 2_Inputs &amp; Outputs'!N$133-'Sheet 2_Inputs &amp; Outputs'!N$155-'Sheet 2_Inputs &amp; Outputs'!N$177)</f>
        <v>0</v>
      </c>
      <c r="P90" s="134">
        <f>$F$90*('Sheet 2_Inputs &amp; Outputs'!O$54-'Sheet 2_Inputs &amp; Outputs'!O$133-'Sheet 2_Inputs &amp; Outputs'!O$155-'Sheet 2_Inputs &amp; Outputs'!O$177)</f>
        <v>0</v>
      </c>
      <c r="Q90" s="134">
        <f>$F$90*('Sheet 2_Inputs &amp; Outputs'!P$54-'Sheet 2_Inputs &amp; Outputs'!P$133-'Sheet 2_Inputs &amp; Outputs'!P$155-'Sheet 2_Inputs &amp; Outputs'!P$177)</f>
        <v>0</v>
      </c>
      <c r="R90" s="134">
        <f>$F$90*('Sheet 2_Inputs &amp; Outputs'!Q$54-'Sheet 2_Inputs &amp; Outputs'!Q$133-'Sheet 2_Inputs &amp; Outputs'!Q$155-'Sheet 2_Inputs &amp; Outputs'!Q$177)</f>
        <v>0</v>
      </c>
      <c r="S90" s="134">
        <f>$F$90*('Sheet 2_Inputs &amp; Outputs'!R$54-'Sheet 2_Inputs &amp; Outputs'!R$133-'Sheet 2_Inputs &amp; Outputs'!R$155-'Sheet 2_Inputs &amp; Outputs'!R$177)</f>
        <v>0</v>
      </c>
      <c r="T90" s="134">
        <f>$F$90*('Sheet 2_Inputs &amp; Outputs'!S$54-'Sheet 2_Inputs &amp; Outputs'!S$133-'Sheet 2_Inputs &amp; Outputs'!S$155-'Sheet 2_Inputs &amp; Outputs'!S$177)</f>
        <v>0</v>
      </c>
      <c r="U90" s="134">
        <f>$F$90*('Sheet 2_Inputs &amp; Outputs'!T$54-'Sheet 2_Inputs &amp; Outputs'!T$133-'Sheet 2_Inputs &amp; Outputs'!T$155-'Sheet 2_Inputs &amp; Outputs'!T$177)</f>
        <v>0</v>
      </c>
      <c r="V90" s="134">
        <f>$F$90*('Sheet 2_Inputs &amp; Outputs'!U$54-'Sheet 2_Inputs &amp; Outputs'!U$133-'Sheet 2_Inputs &amp; Outputs'!U$155-'Sheet 2_Inputs &amp; Outputs'!U$177)</f>
        <v>0</v>
      </c>
      <c r="W90" s="134">
        <f>$F$90*('Sheet 2_Inputs &amp; Outputs'!V$54-'Sheet 2_Inputs &amp; Outputs'!V$133-'Sheet 2_Inputs &amp; Outputs'!V$155-'Sheet 2_Inputs &amp; Outputs'!V$177)</f>
        <v>0</v>
      </c>
      <c r="X90" s="134">
        <f>$F$90*('Sheet 2_Inputs &amp; Outputs'!W$54-'Sheet 2_Inputs &amp; Outputs'!W$133-'Sheet 2_Inputs &amp; Outputs'!W$155-'Sheet 2_Inputs &amp; Outputs'!W$177)</f>
        <v>0</v>
      </c>
      <c r="Y90" s="134">
        <f>$F$90*('Sheet 2_Inputs &amp; Outputs'!X$54-'Sheet 2_Inputs &amp; Outputs'!X$133-'Sheet 2_Inputs &amp; Outputs'!X$155-'Sheet 2_Inputs &amp; Outputs'!X$177)</f>
        <v>0</v>
      </c>
      <c r="Z90" s="134">
        <f>$F$90*('Sheet 2_Inputs &amp; Outputs'!Y$54-'Sheet 2_Inputs &amp; Outputs'!Y$133-'Sheet 2_Inputs &amp; Outputs'!Y$155-'Sheet 2_Inputs &amp; Outputs'!Y$177)</f>
        <v>0</v>
      </c>
      <c r="AA90" s="134">
        <f>$F$90*('Sheet 2_Inputs &amp; Outputs'!Z$54-'Sheet 2_Inputs &amp; Outputs'!Z$133-'Sheet 2_Inputs &amp; Outputs'!Z$155-'Sheet 2_Inputs &amp; Outputs'!Z$177)</f>
        <v>0</v>
      </c>
      <c r="AB90" s="134">
        <f>$F$90*('Sheet 2_Inputs &amp; Outputs'!AA$54-'Sheet 2_Inputs &amp; Outputs'!AA$133-'Sheet 2_Inputs &amp; Outputs'!AA$155-'Sheet 2_Inputs &amp; Outputs'!AA$177)</f>
        <v>0</v>
      </c>
      <c r="AC90" s="134">
        <f>$F$90*('Sheet 2_Inputs &amp; Outputs'!AB$54-'Sheet 2_Inputs &amp; Outputs'!AB$133-'Sheet 2_Inputs &amp; Outputs'!AB$155-'Sheet 2_Inputs &amp; Outputs'!AB$177)</f>
        <v>0</v>
      </c>
      <c r="AD90" s="134">
        <f>$F$90*('Sheet 2_Inputs &amp; Outputs'!AC$54-'Sheet 2_Inputs &amp; Outputs'!AC$133-'Sheet 2_Inputs &amp; Outputs'!AC$155-'Sheet 2_Inputs &amp; Outputs'!AC$177)</f>
        <v>0</v>
      </c>
      <c r="AE90" s="134">
        <f>$F$90*('Sheet 2_Inputs &amp; Outputs'!AD$54-'Sheet 2_Inputs &amp; Outputs'!AD$133-'Sheet 2_Inputs &amp; Outputs'!AD$155-'Sheet 2_Inputs &amp; Outputs'!AD$177)</f>
        <v>0</v>
      </c>
      <c r="AF90" s="134">
        <f>$F$90*('Sheet 2_Inputs &amp; Outputs'!AE$54-'Sheet 2_Inputs &amp; Outputs'!AE$133-'Sheet 2_Inputs &amp; Outputs'!AE$155-'Sheet 2_Inputs &amp; Outputs'!AE$177)</f>
        <v>0</v>
      </c>
      <c r="AG90" s="134">
        <f>$F$90*('Sheet 2_Inputs &amp; Outputs'!AF$54-'Sheet 2_Inputs &amp; Outputs'!AF$133-'Sheet 2_Inputs &amp; Outputs'!AF$155-'Sheet 2_Inputs &amp; Outputs'!AF$177)</f>
        <v>0</v>
      </c>
      <c r="AH90" s="134">
        <f>$F$90*('Sheet 2_Inputs &amp; Outputs'!AG$54-'Sheet 2_Inputs &amp; Outputs'!AG$133-'Sheet 2_Inputs &amp; Outputs'!AG$155-'Sheet 2_Inputs &amp; Outputs'!AG$177)</f>
        <v>0</v>
      </c>
      <c r="AI90" s="134">
        <f>$F$90*('Sheet 2_Inputs &amp; Outputs'!AH$54-'Sheet 2_Inputs &amp; Outputs'!AH$133-'Sheet 2_Inputs &amp; Outputs'!AH$155-'Sheet 2_Inputs &amp; Outputs'!AH$177)</f>
        <v>0</v>
      </c>
      <c r="AJ90" s="134">
        <f>$F$90*('Sheet 2_Inputs &amp; Outputs'!AI$54-'Sheet 2_Inputs &amp; Outputs'!AI$133-'Sheet 2_Inputs &amp; Outputs'!AI$155-'Sheet 2_Inputs &amp; Outputs'!AI$177)</f>
        <v>0</v>
      </c>
      <c r="AK90" s="134">
        <f>$F$90*('Sheet 2_Inputs &amp; Outputs'!AJ$54-'Sheet 2_Inputs &amp; Outputs'!AJ$133-'Sheet 2_Inputs &amp; Outputs'!AJ$155-'Sheet 2_Inputs &amp; Outputs'!AJ$177)</f>
        <v>0</v>
      </c>
      <c r="AL90" s="134">
        <f>$F$90*('Sheet 2_Inputs &amp; Outputs'!AK$54-'Sheet 2_Inputs &amp; Outputs'!AK$133-'Sheet 2_Inputs &amp; Outputs'!AK$155-'Sheet 2_Inputs &amp; Outputs'!AK$177)</f>
        <v>0</v>
      </c>
      <c r="AM90" s="134">
        <f>$F$90*('Sheet 2_Inputs &amp; Outputs'!AL$54-'Sheet 2_Inputs &amp; Outputs'!AL$133-'Sheet 2_Inputs &amp; Outputs'!AL$155-'Sheet 2_Inputs &amp; Outputs'!AL$177)</f>
        <v>0</v>
      </c>
      <c r="AN90" s="305"/>
    </row>
    <row r="91" spans="2:40" ht="28.8" x14ac:dyDescent="0.3">
      <c r="B91" s="312">
        <f>B90+0.01</f>
        <v>18.020000000000003</v>
      </c>
      <c r="C91" s="120" t="s">
        <v>230</v>
      </c>
      <c r="D91" s="99"/>
      <c r="E91" s="77" t="s">
        <v>258</v>
      </c>
      <c r="F91" s="80">
        <v>0</v>
      </c>
      <c r="G91" s="244" t="s">
        <v>100</v>
      </c>
      <c r="H91" s="260">
        <f t="shared" ca="1" si="13"/>
        <v>0</v>
      </c>
      <c r="I91" s="131">
        <v>0</v>
      </c>
      <c r="J91" s="131">
        <v>0</v>
      </c>
      <c r="K91" s="131">
        <v>0</v>
      </c>
      <c r="L91" s="131">
        <v>0</v>
      </c>
      <c r="M91" s="131">
        <v>0</v>
      </c>
      <c r="N91" s="131">
        <v>0</v>
      </c>
      <c r="O91" s="131">
        <v>0</v>
      </c>
      <c r="P91" s="131">
        <v>0</v>
      </c>
      <c r="Q91" s="131">
        <v>0</v>
      </c>
      <c r="R91" s="131">
        <v>0</v>
      </c>
      <c r="S91" s="131">
        <v>0</v>
      </c>
      <c r="T91" s="131">
        <v>0</v>
      </c>
      <c r="U91" s="131">
        <v>0</v>
      </c>
      <c r="V91" s="131">
        <v>0</v>
      </c>
      <c r="W91" s="131">
        <v>0</v>
      </c>
      <c r="X91" s="131">
        <v>0</v>
      </c>
      <c r="Y91" s="131">
        <v>0</v>
      </c>
      <c r="Z91" s="131">
        <v>0</v>
      </c>
      <c r="AA91" s="131">
        <v>0</v>
      </c>
      <c r="AB91" s="131">
        <v>0</v>
      </c>
      <c r="AC91" s="131">
        <v>0</v>
      </c>
      <c r="AD91" s="131">
        <v>0</v>
      </c>
      <c r="AE91" s="131">
        <v>0</v>
      </c>
      <c r="AF91" s="131">
        <v>0</v>
      </c>
      <c r="AG91" s="131">
        <v>0</v>
      </c>
      <c r="AH91" s="131">
        <v>0</v>
      </c>
      <c r="AI91" s="131">
        <v>0</v>
      </c>
      <c r="AJ91" s="131">
        <v>0</v>
      </c>
      <c r="AK91" s="131">
        <v>0</v>
      </c>
      <c r="AL91" s="131">
        <v>0</v>
      </c>
      <c r="AM91" s="131">
        <v>0</v>
      </c>
      <c r="AN91" s="332"/>
    </row>
    <row r="92" spans="2:40" x14ac:dyDescent="0.3">
      <c r="B92" s="312">
        <f t="shared" ref="B92:B99" si="14">B91+0.01</f>
        <v>18.030000000000005</v>
      </c>
      <c r="C92" s="87" t="s">
        <v>91</v>
      </c>
      <c r="D92" s="88"/>
      <c r="E92" s="76" t="s">
        <v>55</v>
      </c>
      <c r="F92" s="80">
        <v>0</v>
      </c>
      <c r="G92" s="244" t="s">
        <v>100</v>
      </c>
      <c r="H92" s="260">
        <f t="shared" ca="1" si="13"/>
        <v>0</v>
      </c>
      <c r="I92" s="131">
        <v>0</v>
      </c>
      <c r="J92" s="131">
        <v>0</v>
      </c>
      <c r="K92" s="131">
        <v>0</v>
      </c>
      <c r="L92" s="131">
        <v>0</v>
      </c>
      <c r="M92" s="131">
        <v>0</v>
      </c>
      <c r="N92" s="131">
        <v>0</v>
      </c>
      <c r="O92" s="131">
        <v>0</v>
      </c>
      <c r="P92" s="131">
        <v>0</v>
      </c>
      <c r="Q92" s="131">
        <v>0</v>
      </c>
      <c r="R92" s="131">
        <v>0</v>
      </c>
      <c r="S92" s="131">
        <v>0</v>
      </c>
      <c r="T92" s="131">
        <v>0</v>
      </c>
      <c r="U92" s="131">
        <v>0</v>
      </c>
      <c r="V92" s="131">
        <v>0</v>
      </c>
      <c r="W92" s="131">
        <v>0</v>
      </c>
      <c r="X92" s="131">
        <v>0</v>
      </c>
      <c r="Y92" s="131">
        <v>0</v>
      </c>
      <c r="Z92" s="131">
        <v>0</v>
      </c>
      <c r="AA92" s="131">
        <v>0</v>
      </c>
      <c r="AB92" s="131">
        <v>0</v>
      </c>
      <c r="AC92" s="131">
        <v>0</v>
      </c>
      <c r="AD92" s="131">
        <v>0</v>
      </c>
      <c r="AE92" s="131">
        <v>0</v>
      </c>
      <c r="AF92" s="131">
        <v>0</v>
      </c>
      <c r="AG92" s="131">
        <v>0</v>
      </c>
      <c r="AH92" s="131">
        <v>0</v>
      </c>
      <c r="AI92" s="131">
        <v>0</v>
      </c>
      <c r="AJ92" s="131">
        <v>0</v>
      </c>
      <c r="AK92" s="131">
        <v>0</v>
      </c>
      <c r="AL92" s="131">
        <v>0</v>
      </c>
      <c r="AM92" s="131">
        <v>0</v>
      </c>
      <c r="AN92" s="332"/>
    </row>
    <row r="93" spans="2:40" x14ac:dyDescent="0.3">
      <c r="B93" s="312">
        <f t="shared" si="14"/>
        <v>18.040000000000006</v>
      </c>
      <c r="C93" s="87" t="s">
        <v>91</v>
      </c>
      <c r="D93" s="88"/>
      <c r="E93" s="76" t="s">
        <v>55</v>
      </c>
      <c r="F93" s="80">
        <v>0</v>
      </c>
      <c r="G93" s="244" t="s">
        <v>100</v>
      </c>
      <c r="H93" s="260">
        <f t="shared" ca="1" si="13"/>
        <v>0</v>
      </c>
      <c r="I93" s="131">
        <v>0</v>
      </c>
      <c r="J93" s="131">
        <v>0</v>
      </c>
      <c r="K93" s="131">
        <v>0</v>
      </c>
      <c r="L93" s="131">
        <v>0</v>
      </c>
      <c r="M93" s="131">
        <v>0</v>
      </c>
      <c r="N93" s="131">
        <v>0</v>
      </c>
      <c r="O93" s="131">
        <v>0</v>
      </c>
      <c r="P93" s="131">
        <v>0</v>
      </c>
      <c r="Q93" s="131">
        <v>0</v>
      </c>
      <c r="R93" s="131">
        <v>0</v>
      </c>
      <c r="S93" s="131">
        <v>0</v>
      </c>
      <c r="T93" s="131">
        <v>0</v>
      </c>
      <c r="U93" s="131">
        <v>0</v>
      </c>
      <c r="V93" s="131">
        <v>0</v>
      </c>
      <c r="W93" s="131">
        <v>0</v>
      </c>
      <c r="X93" s="131">
        <v>0</v>
      </c>
      <c r="Y93" s="131">
        <v>0</v>
      </c>
      <c r="Z93" s="131">
        <v>0</v>
      </c>
      <c r="AA93" s="131">
        <v>0</v>
      </c>
      <c r="AB93" s="131">
        <v>0</v>
      </c>
      <c r="AC93" s="131">
        <v>0</v>
      </c>
      <c r="AD93" s="131">
        <v>0</v>
      </c>
      <c r="AE93" s="131">
        <v>0</v>
      </c>
      <c r="AF93" s="131">
        <v>0</v>
      </c>
      <c r="AG93" s="131">
        <v>0</v>
      </c>
      <c r="AH93" s="131">
        <v>0</v>
      </c>
      <c r="AI93" s="131">
        <v>0</v>
      </c>
      <c r="AJ93" s="131">
        <v>0</v>
      </c>
      <c r="AK93" s="131">
        <v>0</v>
      </c>
      <c r="AL93" s="131">
        <v>0</v>
      </c>
      <c r="AM93" s="131">
        <v>0</v>
      </c>
      <c r="AN93" s="332"/>
    </row>
    <row r="94" spans="2:40" x14ac:dyDescent="0.3">
      <c r="B94" s="312">
        <f t="shared" si="14"/>
        <v>18.050000000000008</v>
      </c>
      <c r="C94" s="87" t="s">
        <v>91</v>
      </c>
      <c r="D94" s="88"/>
      <c r="E94" s="76" t="s">
        <v>55</v>
      </c>
      <c r="F94" s="80">
        <v>0</v>
      </c>
      <c r="G94" s="244" t="s">
        <v>100</v>
      </c>
      <c r="H94" s="260">
        <f t="shared" ca="1" si="13"/>
        <v>0</v>
      </c>
      <c r="I94" s="131">
        <v>0</v>
      </c>
      <c r="J94" s="131">
        <v>0</v>
      </c>
      <c r="K94" s="131">
        <v>0</v>
      </c>
      <c r="L94" s="131">
        <v>0</v>
      </c>
      <c r="M94" s="131">
        <v>0</v>
      </c>
      <c r="N94" s="131">
        <v>0</v>
      </c>
      <c r="O94" s="131">
        <v>0</v>
      </c>
      <c r="P94" s="131">
        <v>0</v>
      </c>
      <c r="Q94" s="131">
        <v>0</v>
      </c>
      <c r="R94" s="131">
        <v>0</v>
      </c>
      <c r="S94" s="131">
        <v>0</v>
      </c>
      <c r="T94" s="131">
        <v>0</v>
      </c>
      <c r="U94" s="131">
        <v>0</v>
      </c>
      <c r="V94" s="131">
        <v>0</v>
      </c>
      <c r="W94" s="131">
        <v>0</v>
      </c>
      <c r="X94" s="131">
        <v>0</v>
      </c>
      <c r="Y94" s="131">
        <v>0</v>
      </c>
      <c r="Z94" s="131">
        <v>0</v>
      </c>
      <c r="AA94" s="131">
        <v>0</v>
      </c>
      <c r="AB94" s="131">
        <v>0</v>
      </c>
      <c r="AC94" s="131">
        <v>0</v>
      </c>
      <c r="AD94" s="131">
        <v>0</v>
      </c>
      <c r="AE94" s="131">
        <v>0</v>
      </c>
      <c r="AF94" s="131">
        <v>0</v>
      </c>
      <c r="AG94" s="131">
        <v>0</v>
      </c>
      <c r="AH94" s="131">
        <v>0</v>
      </c>
      <c r="AI94" s="131">
        <v>0</v>
      </c>
      <c r="AJ94" s="131">
        <v>0</v>
      </c>
      <c r="AK94" s="131">
        <v>0</v>
      </c>
      <c r="AL94" s="131">
        <v>0</v>
      </c>
      <c r="AM94" s="131">
        <v>0</v>
      </c>
      <c r="AN94" s="332"/>
    </row>
    <row r="95" spans="2:40" x14ac:dyDescent="0.3">
      <c r="B95" s="312">
        <f t="shared" si="14"/>
        <v>18.060000000000009</v>
      </c>
      <c r="C95" s="87" t="s">
        <v>91</v>
      </c>
      <c r="D95" s="88"/>
      <c r="E95" s="76" t="s">
        <v>55</v>
      </c>
      <c r="F95" s="80">
        <v>0</v>
      </c>
      <c r="G95" s="244" t="s">
        <v>100</v>
      </c>
      <c r="H95" s="260">
        <f t="shared" ca="1" si="13"/>
        <v>0</v>
      </c>
      <c r="I95" s="131">
        <v>0</v>
      </c>
      <c r="J95" s="131">
        <v>0</v>
      </c>
      <c r="K95" s="131">
        <v>0</v>
      </c>
      <c r="L95" s="131">
        <v>0</v>
      </c>
      <c r="M95" s="131">
        <v>0</v>
      </c>
      <c r="N95" s="131">
        <v>0</v>
      </c>
      <c r="O95" s="131">
        <v>0</v>
      </c>
      <c r="P95" s="131">
        <v>0</v>
      </c>
      <c r="Q95" s="131">
        <v>0</v>
      </c>
      <c r="R95" s="131">
        <v>0</v>
      </c>
      <c r="S95" s="131">
        <v>0</v>
      </c>
      <c r="T95" s="131">
        <v>0</v>
      </c>
      <c r="U95" s="131">
        <v>0</v>
      </c>
      <c r="V95" s="131">
        <v>0</v>
      </c>
      <c r="W95" s="131">
        <v>0</v>
      </c>
      <c r="X95" s="131">
        <v>0</v>
      </c>
      <c r="Y95" s="131">
        <v>0</v>
      </c>
      <c r="Z95" s="131">
        <v>0</v>
      </c>
      <c r="AA95" s="131">
        <v>0</v>
      </c>
      <c r="AB95" s="131">
        <v>0</v>
      </c>
      <c r="AC95" s="131">
        <v>0</v>
      </c>
      <c r="AD95" s="131">
        <v>0</v>
      </c>
      <c r="AE95" s="131">
        <v>0</v>
      </c>
      <c r="AF95" s="131">
        <v>0</v>
      </c>
      <c r="AG95" s="131">
        <v>0</v>
      </c>
      <c r="AH95" s="131">
        <v>0</v>
      </c>
      <c r="AI95" s="131">
        <v>0</v>
      </c>
      <c r="AJ95" s="131">
        <v>0</v>
      </c>
      <c r="AK95" s="131">
        <v>0</v>
      </c>
      <c r="AL95" s="131">
        <v>0</v>
      </c>
      <c r="AM95" s="131">
        <v>0</v>
      </c>
      <c r="AN95" s="332"/>
    </row>
    <row r="96" spans="2:40" x14ac:dyDescent="0.3">
      <c r="B96" s="312">
        <f t="shared" si="14"/>
        <v>18.070000000000011</v>
      </c>
      <c r="C96" s="87" t="s">
        <v>91</v>
      </c>
      <c r="D96" s="88"/>
      <c r="E96" s="76" t="s">
        <v>55</v>
      </c>
      <c r="F96" s="80">
        <v>0</v>
      </c>
      <c r="G96" s="244" t="s">
        <v>100</v>
      </c>
      <c r="H96" s="260">
        <f t="shared" ca="1" si="13"/>
        <v>0</v>
      </c>
      <c r="I96" s="131">
        <v>0</v>
      </c>
      <c r="J96" s="131">
        <v>0</v>
      </c>
      <c r="K96" s="131">
        <v>0</v>
      </c>
      <c r="L96" s="131">
        <v>0</v>
      </c>
      <c r="M96" s="131">
        <v>0</v>
      </c>
      <c r="N96" s="131">
        <v>0</v>
      </c>
      <c r="O96" s="131">
        <v>0</v>
      </c>
      <c r="P96" s="131">
        <v>0</v>
      </c>
      <c r="Q96" s="131">
        <v>0</v>
      </c>
      <c r="R96" s="131">
        <v>0</v>
      </c>
      <c r="S96" s="131">
        <v>0</v>
      </c>
      <c r="T96" s="131">
        <v>0</v>
      </c>
      <c r="U96" s="131">
        <v>0</v>
      </c>
      <c r="V96" s="131">
        <v>0</v>
      </c>
      <c r="W96" s="131">
        <v>0</v>
      </c>
      <c r="X96" s="131">
        <v>0</v>
      </c>
      <c r="Y96" s="131">
        <v>0</v>
      </c>
      <c r="Z96" s="131">
        <v>0</v>
      </c>
      <c r="AA96" s="131">
        <v>0</v>
      </c>
      <c r="AB96" s="131">
        <v>0</v>
      </c>
      <c r="AC96" s="131">
        <v>0</v>
      </c>
      <c r="AD96" s="131">
        <v>0</v>
      </c>
      <c r="AE96" s="131">
        <v>0</v>
      </c>
      <c r="AF96" s="131">
        <v>0</v>
      </c>
      <c r="AG96" s="131">
        <v>0</v>
      </c>
      <c r="AH96" s="131">
        <v>0</v>
      </c>
      <c r="AI96" s="131">
        <v>0</v>
      </c>
      <c r="AJ96" s="131">
        <v>0</v>
      </c>
      <c r="AK96" s="131">
        <v>0</v>
      </c>
      <c r="AL96" s="131">
        <v>0</v>
      </c>
      <c r="AM96" s="131">
        <v>0</v>
      </c>
      <c r="AN96" s="332"/>
    </row>
    <row r="97" spans="2:65" x14ac:dyDescent="0.3">
      <c r="B97" s="312">
        <f t="shared" si="14"/>
        <v>18.080000000000013</v>
      </c>
      <c r="C97" s="87" t="s">
        <v>91</v>
      </c>
      <c r="D97" s="88"/>
      <c r="E97" s="76" t="s">
        <v>55</v>
      </c>
      <c r="F97" s="80">
        <v>0</v>
      </c>
      <c r="G97" s="244" t="s">
        <v>100</v>
      </c>
      <c r="H97" s="260">
        <f t="shared" ca="1" si="13"/>
        <v>0</v>
      </c>
      <c r="I97" s="131">
        <v>0</v>
      </c>
      <c r="J97" s="131">
        <v>0</v>
      </c>
      <c r="K97" s="131">
        <v>0</v>
      </c>
      <c r="L97" s="131">
        <v>0</v>
      </c>
      <c r="M97" s="131">
        <v>0</v>
      </c>
      <c r="N97" s="131">
        <v>0</v>
      </c>
      <c r="O97" s="131">
        <v>0</v>
      </c>
      <c r="P97" s="131">
        <v>0</v>
      </c>
      <c r="Q97" s="131">
        <v>0</v>
      </c>
      <c r="R97" s="131">
        <v>0</v>
      </c>
      <c r="S97" s="131">
        <v>0</v>
      </c>
      <c r="T97" s="131">
        <v>0</v>
      </c>
      <c r="U97" s="131">
        <v>0</v>
      </c>
      <c r="V97" s="131">
        <v>0</v>
      </c>
      <c r="W97" s="131">
        <v>0</v>
      </c>
      <c r="X97" s="131">
        <v>0</v>
      </c>
      <c r="Y97" s="131">
        <v>0</v>
      </c>
      <c r="Z97" s="131">
        <v>0</v>
      </c>
      <c r="AA97" s="131">
        <v>0</v>
      </c>
      <c r="AB97" s="131">
        <v>0</v>
      </c>
      <c r="AC97" s="131">
        <v>0</v>
      </c>
      <c r="AD97" s="131">
        <v>0</v>
      </c>
      <c r="AE97" s="131">
        <v>0</v>
      </c>
      <c r="AF97" s="131">
        <v>0</v>
      </c>
      <c r="AG97" s="131">
        <v>0</v>
      </c>
      <c r="AH97" s="131">
        <v>0</v>
      </c>
      <c r="AI97" s="131">
        <v>0</v>
      </c>
      <c r="AJ97" s="131">
        <v>0</v>
      </c>
      <c r="AK97" s="131">
        <v>0</v>
      </c>
      <c r="AL97" s="131">
        <v>0</v>
      </c>
      <c r="AM97" s="131">
        <v>0</v>
      </c>
      <c r="AN97" s="332"/>
    </row>
    <row r="98" spans="2:65" x14ac:dyDescent="0.3">
      <c r="B98" s="312">
        <f t="shared" si="14"/>
        <v>18.090000000000014</v>
      </c>
      <c r="C98" s="87" t="s">
        <v>91</v>
      </c>
      <c r="D98" s="88"/>
      <c r="E98" s="76" t="s">
        <v>55</v>
      </c>
      <c r="F98" s="80">
        <v>0</v>
      </c>
      <c r="G98" s="244" t="s">
        <v>100</v>
      </c>
      <c r="H98" s="260">
        <f t="shared" ca="1" si="13"/>
        <v>0</v>
      </c>
      <c r="I98" s="131">
        <v>0</v>
      </c>
      <c r="J98" s="131">
        <v>0</v>
      </c>
      <c r="K98" s="131">
        <v>0</v>
      </c>
      <c r="L98" s="131">
        <v>0</v>
      </c>
      <c r="M98" s="131">
        <v>0</v>
      </c>
      <c r="N98" s="131">
        <v>0</v>
      </c>
      <c r="O98" s="131">
        <v>0</v>
      </c>
      <c r="P98" s="131">
        <v>0</v>
      </c>
      <c r="Q98" s="131">
        <v>0</v>
      </c>
      <c r="R98" s="131">
        <v>0</v>
      </c>
      <c r="S98" s="131">
        <v>0</v>
      </c>
      <c r="T98" s="131">
        <v>0</v>
      </c>
      <c r="U98" s="131">
        <v>0</v>
      </c>
      <c r="V98" s="131">
        <v>0</v>
      </c>
      <c r="W98" s="131">
        <v>0</v>
      </c>
      <c r="X98" s="131">
        <v>0</v>
      </c>
      <c r="Y98" s="131">
        <v>0</v>
      </c>
      <c r="Z98" s="131">
        <v>0</v>
      </c>
      <c r="AA98" s="131">
        <v>0</v>
      </c>
      <c r="AB98" s="131">
        <v>0</v>
      </c>
      <c r="AC98" s="131">
        <v>0</v>
      </c>
      <c r="AD98" s="131">
        <v>0</v>
      </c>
      <c r="AE98" s="131">
        <v>0</v>
      </c>
      <c r="AF98" s="131">
        <v>0</v>
      </c>
      <c r="AG98" s="131">
        <v>0</v>
      </c>
      <c r="AH98" s="131">
        <v>0</v>
      </c>
      <c r="AI98" s="131">
        <v>0</v>
      </c>
      <c r="AJ98" s="131">
        <v>0</v>
      </c>
      <c r="AK98" s="131">
        <v>0</v>
      </c>
      <c r="AL98" s="131">
        <v>0</v>
      </c>
      <c r="AM98" s="131">
        <v>0</v>
      </c>
      <c r="AN98" s="332"/>
    </row>
    <row r="99" spans="2:65" ht="15" thickBot="1" x14ac:dyDescent="0.35">
      <c r="B99" s="312">
        <f t="shared" si="14"/>
        <v>18.100000000000016</v>
      </c>
      <c r="C99" s="87" t="s">
        <v>91</v>
      </c>
      <c r="D99" s="88"/>
      <c r="E99" s="76" t="s">
        <v>55</v>
      </c>
      <c r="F99" s="80">
        <v>0</v>
      </c>
      <c r="G99" s="244" t="s">
        <v>100</v>
      </c>
      <c r="H99" s="260">
        <f t="shared" ca="1" si="13"/>
        <v>0</v>
      </c>
      <c r="I99" s="131">
        <v>0</v>
      </c>
      <c r="J99" s="131">
        <v>0</v>
      </c>
      <c r="K99" s="131">
        <v>0</v>
      </c>
      <c r="L99" s="131">
        <v>0</v>
      </c>
      <c r="M99" s="131">
        <v>0</v>
      </c>
      <c r="N99" s="131">
        <v>0</v>
      </c>
      <c r="O99" s="131">
        <v>0</v>
      </c>
      <c r="P99" s="131">
        <v>0</v>
      </c>
      <c r="Q99" s="131">
        <v>0</v>
      </c>
      <c r="R99" s="131">
        <v>0</v>
      </c>
      <c r="S99" s="131">
        <v>0</v>
      </c>
      <c r="T99" s="131">
        <v>0</v>
      </c>
      <c r="U99" s="131">
        <v>0</v>
      </c>
      <c r="V99" s="131">
        <v>0</v>
      </c>
      <c r="W99" s="131">
        <v>0</v>
      </c>
      <c r="X99" s="131">
        <v>0</v>
      </c>
      <c r="Y99" s="131">
        <v>0</v>
      </c>
      <c r="Z99" s="131">
        <v>0</v>
      </c>
      <c r="AA99" s="131">
        <v>0</v>
      </c>
      <c r="AB99" s="131">
        <v>0</v>
      </c>
      <c r="AC99" s="131">
        <v>0</v>
      </c>
      <c r="AD99" s="131">
        <v>0</v>
      </c>
      <c r="AE99" s="131">
        <v>0</v>
      </c>
      <c r="AF99" s="131">
        <v>0</v>
      </c>
      <c r="AG99" s="131">
        <v>0</v>
      </c>
      <c r="AH99" s="131">
        <v>0</v>
      </c>
      <c r="AI99" s="131">
        <v>0</v>
      </c>
      <c r="AJ99" s="131">
        <v>0</v>
      </c>
      <c r="AK99" s="131">
        <v>0</v>
      </c>
      <c r="AL99" s="131">
        <v>0</v>
      </c>
      <c r="AM99" s="131">
        <v>0</v>
      </c>
      <c r="AN99" s="332"/>
    </row>
    <row r="100" spans="2:65" ht="15" thickBot="1" x14ac:dyDescent="0.35">
      <c r="C100" s="271" t="s">
        <v>229</v>
      </c>
      <c r="D100" s="101"/>
      <c r="E100" s="101"/>
      <c r="F100" s="272"/>
      <c r="G100" s="273" t="s">
        <v>100</v>
      </c>
      <c r="H100" s="289">
        <f ca="1">SUM(H90:H99)</f>
        <v>0</v>
      </c>
      <c r="I100" s="341">
        <f>SUM(I90:I99)</f>
        <v>0</v>
      </c>
      <c r="J100" s="341">
        <f>SUM(J90:J99)</f>
        <v>0</v>
      </c>
      <c r="K100" s="341">
        <f t="shared" ref="K100:AM100" si="15">SUM(K90:K99)</f>
        <v>0</v>
      </c>
      <c r="L100" s="341">
        <f t="shared" si="15"/>
        <v>0</v>
      </c>
      <c r="M100" s="341">
        <f t="shared" si="15"/>
        <v>0</v>
      </c>
      <c r="N100" s="341">
        <f t="shared" si="15"/>
        <v>0</v>
      </c>
      <c r="O100" s="341">
        <f t="shared" si="15"/>
        <v>0</v>
      </c>
      <c r="P100" s="341">
        <f t="shared" si="15"/>
        <v>0</v>
      </c>
      <c r="Q100" s="341">
        <f t="shared" si="15"/>
        <v>0</v>
      </c>
      <c r="R100" s="341">
        <f t="shared" si="15"/>
        <v>0</v>
      </c>
      <c r="S100" s="341">
        <f t="shared" si="15"/>
        <v>0</v>
      </c>
      <c r="T100" s="341">
        <f t="shared" si="15"/>
        <v>0</v>
      </c>
      <c r="U100" s="341">
        <f t="shared" si="15"/>
        <v>0</v>
      </c>
      <c r="V100" s="341">
        <f t="shared" si="15"/>
        <v>0</v>
      </c>
      <c r="W100" s="341">
        <f t="shared" si="15"/>
        <v>0</v>
      </c>
      <c r="X100" s="341">
        <f t="shared" si="15"/>
        <v>0</v>
      </c>
      <c r="Y100" s="341">
        <f t="shared" si="15"/>
        <v>0</v>
      </c>
      <c r="Z100" s="341">
        <f t="shared" si="15"/>
        <v>0</v>
      </c>
      <c r="AA100" s="341">
        <f t="shared" si="15"/>
        <v>0</v>
      </c>
      <c r="AB100" s="341">
        <f t="shared" si="15"/>
        <v>0</v>
      </c>
      <c r="AC100" s="341">
        <f t="shared" si="15"/>
        <v>0</v>
      </c>
      <c r="AD100" s="341">
        <f t="shared" si="15"/>
        <v>0</v>
      </c>
      <c r="AE100" s="341">
        <f t="shared" si="15"/>
        <v>0</v>
      </c>
      <c r="AF100" s="341">
        <f t="shared" si="15"/>
        <v>0</v>
      </c>
      <c r="AG100" s="341">
        <f t="shared" si="15"/>
        <v>0</v>
      </c>
      <c r="AH100" s="341">
        <f t="shared" si="15"/>
        <v>0</v>
      </c>
      <c r="AI100" s="341">
        <f t="shared" si="15"/>
        <v>0</v>
      </c>
      <c r="AJ100" s="341">
        <f t="shared" si="15"/>
        <v>0</v>
      </c>
      <c r="AK100" s="341">
        <f t="shared" si="15"/>
        <v>0</v>
      </c>
      <c r="AL100" s="341">
        <f t="shared" si="15"/>
        <v>0</v>
      </c>
      <c r="AM100" s="341">
        <f t="shared" si="15"/>
        <v>0</v>
      </c>
    </row>
    <row r="102" spans="2:65" ht="15" thickBot="1" x14ac:dyDescent="0.35"/>
    <row r="103" spans="2:65" ht="24" thickBot="1" x14ac:dyDescent="0.35">
      <c r="B103" s="249" t="s">
        <v>217</v>
      </c>
      <c r="C103" s="330"/>
      <c r="D103" s="330"/>
      <c r="E103" s="307"/>
      <c r="F103" s="307"/>
      <c r="G103" s="252"/>
      <c r="H103" s="252"/>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2"/>
      <c r="AN103" s="332"/>
      <c r="AO103" s="332"/>
      <c r="AP103" s="332"/>
      <c r="AQ103" s="332"/>
      <c r="AR103" s="332"/>
      <c r="AS103" s="332"/>
      <c r="AT103" s="332"/>
      <c r="AU103" s="332"/>
      <c r="AV103" s="332"/>
      <c r="AW103" s="332"/>
      <c r="AX103" s="332"/>
      <c r="AY103" s="332"/>
      <c r="AZ103" s="332"/>
      <c r="BA103" s="332"/>
      <c r="BB103" s="332"/>
      <c r="BC103" s="332"/>
      <c r="BD103" s="332"/>
      <c r="BE103" s="332"/>
      <c r="BF103" s="332"/>
      <c r="BG103" s="332"/>
      <c r="BH103" s="332"/>
      <c r="BI103" s="332"/>
      <c r="BJ103" s="332"/>
      <c r="BK103" s="332"/>
      <c r="BL103" s="332"/>
      <c r="BM103" s="332"/>
    </row>
    <row r="104" spans="2:65" s="189" customFormat="1" ht="14.4" customHeight="1" x14ac:dyDescent="0.3">
      <c r="B104" s="183"/>
      <c r="C104" s="184"/>
      <c r="D104" s="184"/>
      <c r="E104" s="185"/>
      <c r="F104" s="186"/>
      <c r="G104" s="188"/>
      <c r="H104" s="188"/>
      <c r="I104" s="188" t="s">
        <v>20</v>
      </c>
      <c r="J104" s="188" t="s">
        <v>21</v>
      </c>
      <c r="K104" s="188" t="s">
        <v>22</v>
      </c>
      <c r="L104" s="188" t="s">
        <v>23</v>
      </c>
      <c r="M104" s="188" t="s">
        <v>24</v>
      </c>
      <c r="N104" s="188" t="s">
        <v>25</v>
      </c>
      <c r="O104" s="188" t="s">
        <v>26</v>
      </c>
      <c r="P104" s="188" t="s">
        <v>27</v>
      </c>
      <c r="Q104" s="188" t="s">
        <v>28</v>
      </c>
      <c r="R104" s="188" t="s">
        <v>29</v>
      </c>
      <c r="S104" s="188" t="s">
        <v>30</v>
      </c>
      <c r="T104" s="188" t="s">
        <v>31</v>
      </c>
      <c r="U104" s="188" t="s">
        <v>32</v>
      </c>
      <c r="V104" s="188" t="s">
        <v>33</v>
      </c>
      <c r="W104" s="188" t="s">
        <v>34</v>
      </c>
      <c r="X104" s="188" t="s">
        <v>35</v>
      </c>
      <c r="Y104" s="188" t="s">
        <v>36</v>
      </c>
      <c r="Z104" s="188" t="s">
        <v>37</v>
      </c>
      <c r="AA104" s="188" t="s">
        <v>38</v>
      </c>
      <c r="AB104" s="188" t="s">
        <v>39</v>
      </c>
      <c r="AC104" s="188" t="s">
        <v>40</v>
      </c>
      <c r="AD104" s="188" t="s">
        <v>41</v>
      </c>
      <c r="AE104" s="188" t="s">
        <v>42</v>
      </c>
      <c r="AF104" s="188" t="s">
        <v>43</v>
      </c>
      <c r="AG104" s="188" t="s">
        <v>44</v>
      </c>
      <c r="AH104" s="188" t="s">
        <v>45</v>
      </c>
      <c r="AI104" s="188" t="s">
        <v>46</v>
      </c>
      <c r="AJ104" s="188" t="s">
        <v>47</v>
      </c>
      <c r="AK104" s="188" t="s">
        <v>48</v>
      </c>
      <c r="AL104" s="188" t="s">
        <v>49</v>
      </c>
      <c r="AM104" s="188" t="s">
        <v>84</v>
      </c>
    </row>
    <row r="105" spans="2:65" s="239" customFormat="1" x14ac:dyDescent="0.3">
      <c r="B105" s="296">
        <v>19</v>
      </c>
      <c r="C105" s="297" t="s">
        <v>136</v>
      </c>
      <c r="D105" s="297"/>
      <c r="E105" s="347" t="s">
        <v>248</v>
      </c>
      <c r="F105" s="299" t="s">
        <v>130</v>
      </c>
      <c r="G105" s="256"/>
      <c r="H105" s="300"/>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258"/>
      <c r="AE105" s="258"/>
      <c r="AF105" s="258"/>
      <c r="AG105" s="258"/>
      <c r="AH105" s="258"/>
      <c r="AI105" s="258"/>
      <c r="AJ105" s="258"/>
      <c r="AK105" s="258"/>
      <c r="AL105" s="258"/>
      <c r="AM105" s="258"/>
    </row>
    <row r="106" spans="2:65" ht="28.8" x14ac:dyDescent="0.3">
      <c r="B106" s="312">
        <f>B105+0.01</f>
        <v>19.010000000000002</v>
      </c>
      <c r="C106" s="120" t="s">
        <v>158</v>
      </c>
      <c r="E106" s="76" t="s">
        <v>256</v>
      </c>
      <c r="F106" s="78">
        <v>64</v>
      </c>
      <c r="G106" s="244" t="s">
        <v>100</v>
      </c>
      <c r="H106" s="260">
        <f t="shared" ref="H106:H115" ca="1" si="16">SUM(OFFSET($I106,0,0,1,analysis_period+1))</f>
        <v>0</v>
      </c>
      <c r="I106" s="131">
        <v>0</v>
      </c>
      <c r="J106" s="131">
        <v>0</v>
      </c>
      <c r="K106" s="131">
        <v>0</v>
      </c>
      <c r="L106" s="131">
        <v>0</v>
      </c>
      <c r="M106" s="131">
        <v>0</v>
      </c>
      <c r="N106" s="131">
        <v>0</v>
      </c>
      <c r="O106" s="131">
        <v>0</v>
      </c>
      <c r="P106" s="131">
        <v>0</v>
      </c>
      <c r="Q106" s="131">
        <v>0</v>
      </c>
      <c r="R106" s="131">
        <v>0</v>
      </c>
      <c r="S106" s="131">
        <v>0</v>
      </c>
      <c r="T106" s="131">
        <v>0</v>
      </c>
      <c r="U106" s="131">
        <v>0</v>
      </c>
      <c r="V106" s="131">
        <v>0</v>
      </c>
      <c r="W106" s="131">
        <v>0</v>
      </c>
      <c r="X106" s="131">
        <v>0</v>
      </c>
      <c r="Y106" s="131">
        <v>0</v>
      </c>
      <c r="Z106" s="131">
        <v>0</v>
      </c>
      <c r="AA106" s="131">
        <v>0</v>
      </c>
      <c r="AB106" s="131">
        <v>0</v>
      </c>
      <c r="AC106" s="131">
        <v>0</v>
      </c>
      <c r="AD106" s="131">
        <v>0</v>
      </c>
      <c r="AE106" s="131">
        <v>0</v>
      </c>
      <c r="AF106" s="131">
        <v>0</v>
      </c>
      <c r="AG106" s="131">
        <v>0</v>
      </c>
      <c r="AH106" s="131">
        <v>0</v>
      </c>
      <c r="AI106" s="131">
        <v>0</v>
      </c>
      <c r="AJ106" s="131">
        <v>0</v>
      </c>
      <c r="AK106" s="131">
        <v>0</v>
      </c>
      <c r="AL106" s="131">
        <v>0</v>
      </c>
      <c r="AM106" s="131">
        <v>0</v>
      </c>
      <c r="AN106" s="332"/>
      <c r="AO106" s="332"/>
      <c r="AP106" s="332"/>
      <c r="AQ106" s="332"/>
      <c r="AR106" s="332"/>
      <c r="AS106" s="332"/>
      <c r="AT106" s="332"/>
      <c r="AU106" s="332"/>
      <c r="AV106" s="332"/>
      <c r="AW106" s="332"/>
      <c r="AX106" s="332"/>
      <c r="AY106" s="332"/>
      <c r="AZ106" s="332"/>
      <c r="BA106" s="332"/>
      <c r="BB106" s="332"/>
      <c r="BC106" s="332"/>
      <c r="BD106" s="332"/>
      <c r="BE106" s="332"/>
      <c r="BF106" s="332"/>
      <c r="BG106" s="332"/>
      <c r="BH106" s="332"/>
      <c r="BI106" s="332"/>
      <c r="BJ106" s="332"/>
      <c r="BK106" s="332"/>
      <c r="BL106" s="332"/>
      <c r="BM106" s="332"/>
    </row>
    <row r="107" spans="2:65" x14ac:dyDescent="0.3">
      <c r="B107" s="312">
        <f t="shared" ref="B107:B115" si="17">B106+0.01</f>
        <v>19.020000000000003</v>
      </c>
      <c r="C107" s="120" t="s">
        <v>137</v>
      </c>
      <c r="E107" s="76" t="s">
        <v>55</v>
      </c>
      <c r="F107" s="95">
        <v>0.3</v>
      </c>
      <c r="G107" s="244" t="s">
        <v>100</v>
      </c>
      <c r="H107" s="260">
        <f t="shared" ca="1" si="16"/>
        <v>0</v>
      </c>
      <c r="I107" s="134">
        <f>$F107*('Sheet 2_Inputs &amp; Outputs'!H$29-'Sheet 2_Inputs &amp; Outputs'!H$63-'Sheet 2_Inputs &amp; Outputs'!H$85-'Sheet 2_Inputs &amp; Outputs'!H$107)</f>
        <v>0</v>
      </c>
      <c r="J107" s="134">
        <f>$F107*('Sheet 2_Inputs &amp; Outputs'!I$29-'Sheet 2_Inputs &amp; Outputs'!I$63-'Sheet 2_Inputs &amp; Outputs'!I$85-'Sheet 2_Inputs &amp; Outputs'!I$107)</f>
        <v>0</v>
      </c>
      <c r="K107" s="134">
        <f>$F107*('Sheet 2_Inputs &amp; Outputs'!J$29-'Sheet 2_Inputs &amp; Outputs'!J$63-'Sheet 2_Inputs &amp; Outputs'!J$85-'Sheet 2_Inputs &amp; Outputs'!J$107)</f>
        <v>0</v>
      </c>
      <c r="L107" s="134">
        <f>$F107*('Sheet 2_Inputs &amp; Outputs'!K$29-'Sheet 2_Inputs &amp; Outputs'!K$63-'Sheet 2_Inputs &amp; Outputs'!K$85-'Sheet 2_Inputs &amp; Outputs'!K$107)</f>
        <v>0</v>
      </c>
      <c r="M107" s="134">
        <f>$F107*('Sheet 2_Inputs &amp; Outputs'!L$29-'Sheet 2_Inputs &amp; Outputs'!L$63-'Sheet 2_Inputs &amp; Outputs'!L$85-'Sheet 2_Inputs &amp; Outputs'!L$107)</f>
        <v>0</v>
      </c>
      <c r="N107" s="134">
        <f>$F107*('Sheet 2_Inputs &amp; Outputs'!M$29-'Sheet 2_Inputs &amp; Outputs'!M$63-'Sheet 2_Inputs &amp; Outputs'!M$85-'Sheet 2_Inputs &amp; Outputs'!M$107)</f>
        <v>0</v>
      </c>
      <c r="O107" s="134">
        <f>$F107*('Sheet 2_Inputs &amp; Outputs'!N$29-'Sheet 2_Inputs &amp; Outputs'!N$63-'Sheet 2_Inputs &amp; Outputs'!N$85-'Sheet 2_Inputs &amp; Outputs'!N$107)</f>
        <v>0</v>
      </c>
      <c r="P107" s="134">
        <f>$F107*('Sheet 2_Inputs &amp; Outputs'!O$29-'Sheet 2_Inputs &amp; Outputs'!O$63-'Sheet 2_Inputs &amp; Outputs'!O$85-'Sheet 2_Inputs &amp; Outputs'!O$107)</f>
        <v>0</v>
      </c>
      <c r="Q107" s="134">
        <f>$F107*('Sheet 2_Inputs &amp; Outputs'!P$29-'Sheet 2_Inputs &amp; Outputs'!P$63-'Sheet 2_Inputs &amp; Outputs'!P$85-'Sheet 2_Inputs &amp; Outputs'!P$107)</f>
        <v>0</v>
      </c>
      <c r="R107" s="134">
        <f>$F107*('Sheet 2_Inputs &amp; Outputs'!Q$29-'Sheet 2_Inputs &amp; Outputs'!Q$63-'Sheet 2_Inputs &amp; Outputs'!Q$85-'Sheet 2_Inputs &amp; Outputs'!Q$107)</f>
        <v>0</v>
      </c>
      <c r="S107" s="134">
        <f>$F107*('Sheet 2_Inputs &amp; Outputs'!R$29-'Sheet 2_Inputs &amp; Outputs'!R$63-'Sheet 2_Inputs &amp; Outputs'!R$85-'Sheet 2_Inputs &amp; Outputs'!R$107)</f>
        <v>0</v>
      </c>
      <c r="T107" s="134">
        <f>$F107*('Sheet 2_Inputs &amp; Outputs'!S$29-'Sheet 2_Inputs &amp; Outputs'!S$63-'Sheet 2_Inputs &amp; Outputs'!S$85-'Sheet 2_Inputs &amp; Outputs'!S$107)</f>
        <v>0</v>
      </c>
      <c r="U107" s="134">
        <f>$F107*('Sheet 2_Inputs &amp; Outputs'!T$29-'Sheet 2_Inputs &amp; Outputs'!T$63-'Sheet 2_Inputs &amp; Outputs'!T$85-'Sheet 2_Inputs &amp; Outputs'!T$107)</f>
        <v>0</v>
      </c>
      <c r="V107" s="134">
        <f>$F107*('Sheet 2_Inputs &amp; Outputs'!U$29-'Sheet 2_Inputs &amp; Outputs'!U$63-'Sheet 2_Inputs &amp; Outputs'!U$85-'Sheet 2_Inputs &amp; Outputs'!U$107)</f>
        <v>0</v>
      </c>
      <c r="W107" s="134">
        <f>$F107*('Sheet 2_Inputs &amp; Outputs'!V$29-'Sheet 2_Inputs &amp; Outputs'!V$63-'Sheet 2_Inputs &amp; Outputs'!V$85-'Sheet 2_Inputs &amp; Outputs'!V$107)</f>
        <v>0</v>
      </c>
      <c r="X107" s="134">
        <f>$F107*('Sheet 2_Inputs &amp; Outputs'!W$29-'Sheet 2_Inputs &amp; Outputs'!W$63-'Sheet 2_Inputs &amp; Outputs'!W$85-'Sheet 2_Inputs &amp; Outputs'!W$107)</f>
        <v>0</v>
      </c>
      <c r="Y107" s="134">
        <f>$F107*('Sheet 2_Inputs &amp; Outputs'!X$29-'Sheet 2_Inputs &amp; Outputs'!X$63-'Sheet 2_Inputs &amp; Outputs'!X$85-'Sheet 2_Inputs &amp; Outputs'!X$107)</f>
        <v>0</v>
      </c>
      <c r="Z107" s="134">
        <f>$F107*('Sheet 2_Inputs &amp; Outputs'!Y$29-'Sheet 2_Inputs &amp; Outputs'!Y$63-'Sheet 2_Inputs &amp; Outputs'!Y$85-'Sheet 2_Inputs &amp; Outputs'!Y$107)</f>
        <v>0</v>
      </c>
      <c r="AA107" s="134">
        <f>$F107*('Sheet 2_Inputs &amp; Outputs'!Z$29-'Sheet 2_Inputs &amp; Outputs'!Z$63-'Sheet 2_Inputs &amp; Outputs'!Z$85-'Sheet 2_Inputs &amp; Outputs'!Z$107)</f>
        <v>0</v>
      </c>
      <c r="AB107" s="134">
        <f>$F107*('Sheet 2_Inputs &amp; Outputs'!AA$29-'Sheet 2_Inputs &amp; Outputs'!AA$63-'Sheet 2_Inputs &amp; Outputs'!AA$85-'Sheet 2_Inputs &amp; Outputs'!AA$107)</f>
        <v>0</v>
      </c>
      <c r="AC107" s="134">
        <f>$F107*('Sheet 2_Inputs &amp; Outputs'!AB$29-'Sheet 2_Inputs &amp; Outputs'!AB$63-'Sheet 2_Inputs &amp; Outputs'!AB$85-'Sheet 2_Inputs &amp; Outputs'!AB$107)</f>
        <v>0</v>
      </c>
      <c r="AD107" s="134">
        <f>$F107*('Sheet 2_Inputs &amp; Outputs'!AC$29-'Sheet 2_Inputs &amp; Outputs'!AC$63-'Sheet 2_Inputs &amp; Outputs'!AC$85-'Sheet 2_Inputs &amp; Outputs'!AC$107)</f>
        <v>0</v>
      </c>
      <c r="AE107" s="134">
        <f>$F107*('Sheet 2_Inputs &amp; Outputs'!AD$29-'Sheet 2_Inputs &amp; Outputs'!AD$63-'Sheet 2_Inputs &amp; Outputs'!AD$85-'Sheet 2_Inputs &amp; Outputs'!AD$107)</f>
        <v>0</v>
      </c>
      <c r="AF107" s="134">
        <f>$F107*('Sheet 2_Inputs &amp; Outputs'!AE$29-'Sheet 2_Inputs &amp; Outputs'!AE$63-'Sheet 2_Inputs &amp; Outputs'!AE$85-'Sheet 2_Inputs &amp; Outputs'!AE$107)</f>
        <v>0</v>
      </c>
      <c r="AG107" s="134">
        <f>$F107*('Sheet 2_Inputs &amp; Outputs'!AF$29-'Sheet 2_Inputs &amp; Outputs'!AF$63-'Sheet 2_Inputs &amp; Outputs'!AF$85-'Sheet 2_Inputs &amp; Outputs'!AF$107)</f>
        <v>0</v>
      </c>
      <c r="AH107" s="134">
        <f>$F107*('Sheet 2_Inputs &amp; Outputs'!AG$29-'Sheet 2_Inputs &amp; Outputs'!AG$63-'Sheet 2_Inputs &amp; Outputs'!AG$85-'Sheet 2_Inputs &amp; Outputs'!AG$107)</f>
        <v>0</v>
      </c>
      <c r="AI107" s="134">
        <f>$F107*('Sheet 2_Inputs &amp; Outputs'!AH$29-'Sheet 2_Inputs &amp; Outputs'!AH$63-'Sheet 2_Inputs &amp; Outputs'!AH$85-'Sheet 2_Inputs &amp; Outputs'!AH$107)</f>
        <v>0</v>
      </c>
      <c r="AJ107" s="134">
        <f>$F107*('Sheet 2_Inputs &amp; Outputs'!AI$29-'Sheet 2_Inputs &amp; Outputs'!AI$63-'Sheet 2_Inputs &amp; Outputs'!AI$85-'Sheet 2_Inputs &amp; Outputs'!AI$107)</f>
        <v>0</v>
      </c>
      <c r="AK107" s="134">
        <f>$F107*('Sheet 2_Inputs &amp; Outputs'!AJ$29-'Sheet 2_Inputs &amp; Outputs'!AJ$63-'Sheet 2_Inputs &amp; Outputs'!AJ$85-'Sheet 2_Inputs &amp; Outputs'!AJ$107)</f>
        <v>0</v>
      </c>
      <c r="AL107" s="134">
        <f>$F107*('Sheet 2_Inputs &amp; Outputs'!AK$29-'Sheet 2_Inputs &amp; Outputs'!AK$63-'Sheet 2_Inputs &amp; Outputs'!AK$85-'Sheet 2_Inputs &amp; Outputs'!AK$107)</f>
        <v>0</v>
      </c>
      <c r="AM107" s="134">
        <f>$F107*('Sheet 2_Inputs &amp; Outputs'!AL$29-'Sheet 2_Inputs &amp; Outputs'!AL$63-'Sheet 2_Inputs &amp; Outputs'!AL$85-'Sheet 2_Inputs &amp; Outputs'!AL$107)</f>
        <v>0</v>
      </c>
      <c r="AN107" s="332"/>
      <c r="AO107" s="332"/>
      <c r="AP107" s="332"/>
      <c r="AQ107" s="332"/>
      <c r="AR107" s="332"/>
      <c r="AS107" s="332"/>
      <c r="AT107" s="332"/>
      <c r="AU107" s="332"/>
      <c r="AV107" s="332"/>
      <c r="AW107" s="332"/>
      <c r="AX107" s="332"/>
      <c r="AY107" s="332"/>
      <c r="AZ107" s="332"/>
      <c r="BA107" s="332"/>
      <c r="BB107" s="332"/>
      <c r="BC107" s="332"/>
      <c r="BD107" s="332"/>
      <c r="BE107" s="332"/>
      <c r="BF107" s="332"/>
      <c r="BG107" s="332"/>
      <c r="BH107" s="332"/>
      <c r="BI107" s="332"/>
      <c r="BJ107" s="332"/>
      <c r="BK107" s="332"/>
      <c r="BL107" s="332"/>
      <c r="BM107" s="332"/>
    </row>
    <row r="108" spans="2:65" x14ac:dyDescent="0.3">
      <c r="B108" s="312">
        <f t="shared" si="17"/>
        <v>19.030000000000005</v>
      </c>
      <c r="C108" s="120" t="s">
        <v>139</v>
      </c>
      <c r="E108" s="76" t="s">
        <v>55</v>
      </c>
      <c r="F108" s="96">
        <v>8</v>
      </c>
      <c r="G108" s="244" t="s">
        <v>100</v>
      </c>
      <c r="H108" s="260">
        <f t="shared" ca="1" si="16"/>
        <v>0</v>
      </c>
      <c r="I108" s="134">
        <f>$F108*('Sheet 2_Inputs &amp; Outputs'!H$29-'Sheet 2_Inputs &amp; Outputs'!H$63-'Sheet 2_Inputs &amp; Outputs'!H$85-'Sheet 2_Inputs &amp; Outputs'!H$107)</f>
        <v>0</v>
      </c>
      <c r="J108" s="134">
        <f>$F108*('Sheet 2_Inputs &amp; Outputs'!I$29-'Sheet 2_Inputs &amp; Outputs'!I$63-'Sheet 2_Inputs &amp; Outputs'!I$85-'Sheet 2_Inputs &amp; Outputs'!I$107)</f>
        <v>0</v>
      </c>
      <c r="K108" s="134">
        <f>$F108*('Sheet 2_Inputs &amp; Outputs'!J$29-'Sheet 2_Inputs &amp; Outputs'!J$63-'Sheet 2_Inputs &amp; Outputs'!J$85-'Sheet 2_Inputs &amp; Outputs'!J$107)</f>
        <v>0</v>
      </c>
      <c r="L108" s="134">
        <f>$F108*('Sheet 2_Inputs &amp; Outputs'!K$29-'Sheet 2_Inputs &amp; Outputs'!K$63-'Sheet 2_Inputs &amp; Outputs'!K$85-'Sheet 2_Inputs &amp; Outputs'!K$107)</f>
        <v>0</v>
      </c>
      <c r="M108" s="134">
        <f>$F108*('Sheet 2_Inputs &amp; Outputs'!L$29-'Sheet 2_Inputs &amp; Outputs'!L$63-'Sheet 2_Inputs &amp; Outputs'!L$85-'Sheet 2_Inputs &amp; Outputs'!L$107)</f>
        <v>0</v>
      </c>
      <c r="N108" s="134">
        <f>$F108*('Sheet 2_Inputs &amp; Outputs'!M$29-'Sheet 2_Inputs &amp; Outputs'!M$63-'Sheet 2_Inputs &amp; Outputs'!M$85-'Sheet 2_Inputs &amp; Outputs'!M$107)</f>
        <v>0</v>
      </c>
      <c r="O108" s="134">
        <f>$F108*('Sheet 2_Inputs &amp; Outputs'!N$29-'Sheet 2_Inputs &amp; Outputs'!N$63-'Sheet 2_Inputs &amp; Outputs'!N$85-'Sheet 2_Inputs &amp; Outputs'!N$107)</f>
        <v>0</v>
      </c>
      <c r="P108" s="134">
        <f>$F108*('Sheet 2_Inputs &amp; Outputs'!O$29-'Sheet 2_Inputs &amp; Outputs'!O$63-'Sheet 2_Inputs &amp; Outputs'!O$85-'Sheet 2_Inputs &amp; Outputs'!O$107)</f>
        <v>0</v>
      </c>
      <c r="Q108" s="134">
        <f>$F108*('Sheet 2_Inputs &amp; Outputs'!P$29-'Sheet 2_Inputs &amp; Outputs'!P$63-'Sheet 2_Inputs &amp; Outputs'!P$85-'Sheet 2_Inputs &amp; Outputs'!P$107)</f>
        <v>0</v>
      </c>
      <c r="R108" s="134">
        <f>$F108*('Sheet 2_Inputs &amp; Outputs'!Q$29-'Sheet 2_Inputs &amp; Outputs'!Q$63-'Sheet 2_Inputs &amp; Outputs'!Q$85-'Sheet 2_Inputs &amp; Outputs'!Q$107)</f>
        <v>0</v>
      </c>
      <c r="S108" s="134">
        <f>$F108*('Sheet 2_Inputs &amp; Outputs'!R$29-'Sheet 2_Inputs &amp; Outputs'!R$63-'Sheet 2_Inputs &amp; Outputs'!R$85-'Sheet 2_Inputs &amp; Outputs'!R$107)</f>
        <v>0</v>
      </c>
      <c r="T108" s="134">
        <f>$F108*('Sheet 2_Inputs &amp; Outputs'!S$29-'Sheet 2_Inputs &amp; Outputs'!S$63-'Sheet 2_Inputs &amp; Outputs'!S$85-'Sheet 2_Inputs &amp; Outputs'!S$107)</f>
        <v>0</v>
      </c>
      <c r="U108" s="134">
        <f>$F108*('Sheet 2_Inputs &amp; Outputs'!T$29-'Sheet 2_Inputs &amp; Outputs'!T$63-'Sheet 2_Inputs &amp; Outputs'!T$85-'Sheet 2_Inputs &amp; Outputs'!T$107)</f>
        <v>0</v>
      </c>
      <c r="V108" s="134">
        <f>$F108*('Sheet 2_Inputs &amp; Outputs'!U$29-'Sheet 2_Inputs &amp; Outputs'!U$63-'Sheet 2_Inputs &amp; Outputs'!U$85-'Sheet 2_Inputs &amp; Outputs'!U$107)</f>
        <v>0</v>
      </c>
      <c r="W108" s="134">
        <f>$F108*('Sheet 2_Inputs &amp; Outputs'!V$29-'Sheet 2_Inputs &amp; Outputs'!V$63-'Sheet 2_Inputs &amp; Outputs'!V$85-'Sheet 2_Inputs &amp; Outputs'!V$107)</f>
        <v>0</v>
      </c>
      <c r="X108" s="134">
        <f>$F108*('Sheet 2_Inputs &amp; Outputs'!W$29-'Sheet 2_Inputs &amp; Outputs'!W$63-'Sheet 2_Inputs &amp; Outputs'!W$85-'Sheet 2_Inputs &amp; Outputs'!W$107)</f>
        <v>0</v>
      </c>
      <c r="Y108" s="134">
        <f>$F108*('Sheet 2_Inputs &amp; Outputs'!X$29-'Sheet 2_Inputs &amp; Outputs'!X$63-'Sheet 2_Inputs &amp; Outputs'!X$85-'Sheet 2_Inputs &amp; Outputs'!X$107)</f>
        <v>0</v>
      </c>
      <c r="Z108" s="134">
        <f>$F108*('Sheet 2_Inputs &amp; Outputs'!Y$29-'Sheet 2_Inputs &amp; Outputs'!Y$63-'Sheet 2_Inputs &amp; Outputs'!Y$85-'Sheet 2_Inputs &amp; Outputs'!Y$107)</f>
        <v>0</v>
      </c>
      <c r="AA108" s="134">
        <f>$F108*('Sheet 2_Inputs &amp; Outputs'!Z$29-'Sheet 2_Inputs &amp; Outputs'!Z$63-'Sheet 2_Inputs &amp; Outputs'!Z$85-'Sheet 2_Inputs &amp; Outputs'!Z$107)</f>
        <v>0</v>
      </c>
      <c r="AB108" s="134">
        <f>$F108*('Sheet 2_Inputs &amp; Outputs'!AA$29-'Sheet 2_Inputs &amp; Outputs'!AA$63-'Sheet 2_Inputs &amp; Outputs'!AA$85-'Sheet 2_Inputs &amp; Outputs'!AA$107)</f>
        <v>0</v>
      </c>
      <c r="AC108" s="134">
        <f>$F108*('Sheet 2_Inputs &amp; Outputs'!AB$29-'Sheet 2_Inputs &amp; Outputs'!AB$63-'Sheet 2_Inputs &amp; Outputs'!AB$85-'Sheet 2_Inputs &amp; Outputs'!AB$107)</f>
        <v>0</v>
      </c>
      <c r="AD108" s="134">
        <f>$F108*('Sheet 2_Inputs &amp; Outputs'!AC$29-'Sheet 2_Inputs &amp; Outputs'!AC$63-'Sheet 2_Inputs &amp; Outputs'!AC$85-'Sheet 2_Inputs &amp; Outputs'!AC$107)</f>
        <v>0</v>
      </c>
      <c r="AE108" s="134">
        <f>$F108*('Sheet 2_Inputs &amp; Outputs'!AD$29-'Sheet 2_Inputs &amp; Outputs'!AD$63-'Sheet 2_Inputs &amp; Outputs'!AD$85-'Sheet 2_Inputs &amp; Outputs'!AD$107)</f>
        <v>0</v>
      </c>
      <c r="AF108" s="134">
        <f>$F108*('Sheet 2_Inputs &amp; Outputs'!AE$29-'Sheet 2_Inputs &amp; Outputs'!AE$63-'Sheet 2_Inputs &amp; Outputs'!AE$85-'Sheet 2_Inputs &amp; Outputs'!AE$107)</f>
        <v>0</v>
      </c>
      <c r="AG108" s="134">
        <f>$F108*('Sheet 2_Inputs &amp; Outputs'!AF$29-'Sheet 2_Inputs &amp; Outputs'!AF$63-'Sheet 2_Inputs &amp; Outputs'!AF$85-'Sheet 2_Inputs &amp; Outputs'!AF$107)</f>
        <v>0</v>
      </c>
      <c r="AH108" s="134">
        <f>$F108*('Sheet 2_Inputs &amp; Outputs'!AG$29-'Sheet 2_Inputs &amp; Outputs'!AG$63-'Sheet 2_Inputs &amp; Outputs'!AG$85-'Sheet 2_Inputs &amp; Outputs'!AG$107)</f>
        <v>0</v>
      </c>
      <c r="AI108" s="134">
        <f>$F108*('Sheet 2_Inputs &amp; Outputs'!AH$29-'Sheet 2_Inputs &amp; Outputs'!AH$63-'Sheet 2_Inputs &amp; Outputs'!AH$85-'Sheet 2_Inputs &amp; Outputs'!AH$107)</f>
        <v>0</v>
      </c>
      <c r="AJ108" s="134">
        <f>$F108*('Sheet 2_Inputs &amp; Outputs'!AI$29-'Sheet 2_Inputs &amp; Outputs'!AI$63-'Sheet 2_Inputs &amp; Outputs'!AI$85-'Sheet 2_Inputs &amp; Outputs'!AI$107)</f>
        <v>0</v>
      </c>
      <c r="AK108" s="134">
        <f>$F108*('Sheet 2_Inputs &amp; Outputs'!AJ$29-'Sheet 2_Inputs &amp; Outputs'!AJ$63-'Sheet 2_Inputs &amp; Outputs'!AJ$85-'Sheet 2_Inputs &amp; Outputs'!AJ$107)</f>
        <v>0</v>
      </c>
      <c r="AL108" s="134">
        <f>$F108*('Sheet 2_Inputs &amp; Outputs'!AK$29-'Sheet 2_Inputs &amp; Outputs'!AK$63-'Sheet 2_Inputs &amp; Outputs'!AK$85-'Sheet 2_Inputs &amp; Outputs'!AK$107)</f>
        <v>0</v>
      </c>
      <c r="AM108" s="134">
        <f>$F108*('Sheet 2_Inputs &amp; Outputs'!AL$29-'Sheet 2_Inputs &amp; Outputs'!AL$63-'Sheet 2_Inputs &amp; Outputs'!AL$85-'Sheet 2_Inputs &amp; Outputs'!AL$107)</f>
        <v>0</v>
      </c>
      <c r="AN108" s="332"/>
      <c r="AO108" s="332"/>
      <c r="AP108" s="332"/>
      <c r="AQ108" s="332"/>
      <c r="AR108" s="332"/>
      <c r="AS108" s="332"/>
      <c r="AT108" s="332"/>
      <c r="AU108" s="332"/>
      <c r="AV108" s="332"/>
      <c r="AW108" s="332"/>
      <c r="AX108" s="332"/>
      <c r="AY108" s="332"/>
      <c r="AZ108" s="332"/>
      <c r="BA108" s="332"/>
      <c r="BB108" s="332"/>
      <c r="BC108" s="332"/>
      <c r="BD108" s="332"/>
      <c r="BE108" s="332"/>
      <c r="BF108" s="332"/>
      <c r="BG108" s="332"/>
      <c r="BH108" s="332"/>
      <c r="BI108" s="332"/>
      <c r="BJ108" s="332"/>
      <c r="BK108" s="332"/>
      <c r="BL108" s="332"/>
      <c r="BM108" s="332"/>
    </row>
    <row r="109" spans="2:65" x14ac:dyDescent="0.3">
      <c r="B109" s="312">
        <f t="shared" si="17"/>
        <v>19.040000000000006</v>
      </c>
      <c r="C109" s="120" t="s">
        <v>245</v>
      </c>
      <c r="E109" s="76" t="s">
        <v>55</v>
      </c>
      <c r="F109" s="80">
        <v>0</v>
      </c>
      <c r="G109" s="244" t="s">
        <v>100</v>
      </c>
      <c r="H109" s="260">
        <f t="shared" ca="1" si="16"/>
        <v>0</v>
      </c>
      <c r="I109" s="131">
        <v>0</v>
      </c>
      <c r="J109" s="131">
        <v>0</v>
      </c>
      <c r="K109" s="131">
        <v>0</v>
      </c>
      <c r="L109" s="131">
        <v>0</v>
      </c>
      <c r="M109" s="131">
        <v>0</v>
      </c>
      <c r="N109" s="131">
        <v>0</v>
      </c>
      <c r="O109" s="131">
        <v>0</v>
      </c>
      <c r="P109" s="131">
        <v>0</v>
      </c>
      <c r="Q109" s="131">
        <v>0</v>
      </c>
      <c r="R109" s="131">
        <v>0</v>
      </c>
      <c r="S109" s="131">
        <v>0</v>
      </c>
      <c r="T109" s="131">
        <v>0</v>
      </c>
      <c r="U109" s="131">
        <v>0</v>
      </c>
      <c r="V109" s="131">
        <v>0</v>
      </c>
      <c r="W109" s="131">
        <v>0</v>
      </c>
      <c r="X109" s="131">
        <v>0</v>
      </c>
      <c r="Y109" s="131">
        <v>0</v>
      </c>
      <c r="Z109" s="131">
        <v>0</v>
      </c>
      <c r="AA109" s="131">
        <v>0</v>
      </c>
      <c r="AB109" s="131">
        <v>0</v>
      </c>
      <c r="AC109" s="131">
        <v>0</v>
      </c>
      <c r="AD109" s="131">
        <v>0</v>
      </c>
      <c r="AE109" s="131">
        <v>0</v>
      </c>
      <c r="AF109" s="131">
        <v>0</v>
      </c>
      <c r="AG109" s="131">
        <v>0</v>
      </c>
      <c r="AH109" s="131">
        <v>0</v>
      </c>
      <c r="AI109" s="131">
        <v>0</v>
      </c>
      <c r="AJ109" s="131">
        <v>0</v>
      </c>
      <c r="AK109" s="131">
        <v>0</v>
      </c>
      <c r="AL109" s="131">
        <v>0</v>
      </c>
      <c r="AM109" s="131">
        <v>0</v>
      </c>
      <c r="AN109" s="332"/>
      <c r="AO109" s="332"/>
      <c r="AP109" s="332"/>
      <c r="AQ109" s="332"/>
      <c r="AR109" s="332"/>
      <c r="AS109" s="332"/>
      <c r="AT109" s="332"/>
      <c r="AU109" s="332"/>
      <c r="AV109" s="332"/>
      <c r="AW109" s="332"/>
      <c r="AX109" s="332"/>
      <c r="AY109" s="332"/>
      <c r="AZ109" s="332"/>
      <c r="BA109" s="332"/>
      <c r="BB109" s="332"/>
      <c r="BC109" s="332"/>
      <c r="BD109" s="332"/>
      <c r="BE109" s="332"/>
      <c r="BF109" s="332"/>
      <c r="BG109" s="332"/>
      <c r="BH109" s="332"/>
      <c r="BI109" s="332"/>
      <c r="BJ109" s="332"/>
      <c r="BK109" s="332"/>
      <c r="BL109" s="332"/>
      <c r="BM109" s="332"/>
    </row>
    <row r="110" spans="2:65" x14ac:dyDescent="0.3">
      <c r="B110" s="312">
        <f t="shared" si="17"/>
        <v>19.050000000000008</v>
      </c>
      <c r="C110" s="87" t="s">
        <v>91</v>
      </c>
      <c r="D110" s="87"/>
      <c r="E110" s="76" t="s">
        <v>55</v>
      </c>
      <c r="F110" s="80">
        <v>0</v>
      </c>
      <c r="G110" s="244" t="s">
        <v>100</v>
      </c>
      <c r="H110" s="260">
        <f t="shared" ca="1" si="16"/>
        <v>0</v>
      </c>
      <c r="I110" s="131">
        <v>0</v>
      </c>
      <c r="J110" s="131">
        <v>0</v>
      </c>
      <c r="K110" s="131">
        <v>0</v>
      </c>
      <c r="L110" s="131">
        <v>0</v>
      </c>
      <c r="M110" s="131">
        <v>0</v>
      </c>
      <c r="N110" s="131">
        <v>0</v>
      </c>
      <c r="O110" s="131">
        <v>0</v>
      </c>
      <c r="P110" s="131">
        <v>0</v>
      </c>
      <c r="Q110" s="131">
        <v>0</v>
      </c>
      <c r="R110" s="131">
        <v>0</v>
      </c>
      <c r="S110" s="131">
        <v>0</v>
      </c>
      <c r="T110" s="131">
        <v>0</v>
      </c>
      <c r="U110" s="131">
        <v>0</v>
      </c>
      <c r="V110" s="131">
        <v>0</v>
      </c>
      <c r="W110" s="131">
        <v>0</v>
      </c>
      <c r="X110" s="131">
        <v>0</v>
      </c>
      <c r="Y110" s="131">
        <v>0</v>
      </c>
      <c r="Z110" s="131">
        <v>0</v>
      </c>
      <c r="AA110" s="131">
        <v>0</v>
      </c>
      <c r="AB110" s="131">
        <v>0</v>
      </c>
      <c r="AC110" s="131">
        <v>0</v>
      </c>
      <c r="AD110" s="131">
        <v>0</v>
      </c>
      <c r="AE110" s="131">
        <v>0</v>
      </c>
      <c r="AF110" s="131">
        <v>0</v>
      </c>
      <c r="AG110" s="131">
        <v>0</v>
      </c>
      <c r="AH110" s="131">
        <v>0</v>
      </c>
      <c r="AI110" s="131">
        <v>0</v>
      </c>
      <c r="AJ110" s="131">
        <v>0</v>
      </c>
      <c r="AK110" s="131">
        <v>0</v>
      </c>
      <c r="AL110" s="131">
        <v>0</v>
      </c>
      <c r="AM110" s="131">
        <v>0</v>
      </c>
      <c r="AN110" s="332"/>
      <c r="AO110" s="332"/>
      <c r="AP110" s="332"/>
      <c r="AQ110" s="332"/>
      <c r="AR110" s="332"/>
      <c r="AS110" s="332"/>
      <c r="AT110" s="332"/>
      <c r="AU110" s="332"/>
      <c r="AV110" s="332"/>
      <c r="AW110" s="332"/>
      <c r="AX110" s="332"/>
      <c r="AY110" s="332"/>
      <c r="AZ110" s="332"/>
      <c r="BA110" s="332"/>
      <c r="BB110" s="332"/>
      <c r="BC110" s="332"/>
      <c r="BD110" s="332"/>
      <c r="BE110" s="332"/>
      <c r="BF110" s="332"/>
      <c r="BG110" s="332"/>
      <c r="BH110" s="332"/>
      <c r="BI110" s="332"/>
      <c r="BJ110" s="332"/>
      <c r="BK110" s="332"/>
      <c r="BL110" s="332"/>
      <c r="BM110" s="332"/>
    </row>
    <row r="111" spans="2:65" x14ac:dyDescent="0.3">
      <c r="B111" s="312">
        <f t="shared" si="17"/>
        <v>19.060000000000009</v>
      </c>
      <c r="C111" s="87" t="s">
        <v>91</v>
      </c>
      <c r="D111" s="87"/>
      <c r="E111" s="76" t="s">
        <v>55</v>
      </c>
      <c r="F111" s="80">
        <v>0</v>
      </c>
      <c r="G111" s="244" t="s">
        <v>100</v>
      </c>
      <c r="H111" s="260">
        <f t="shared" ca="1" si="16"/>
        <v>0</v>
      </c>
      <c r="I111" s="131">
        <v>0</v>
      </c>
      <c r="J111" s="131">
        <v>0</v>
      </c>
      <c r="K111" s="131">
        <v>0</v>
      </c>
      <c r="L111" s="131">
        <v>0</v>
      </c>
      <c r="M111" s="131">
        <v>0</v>
      </c>
      <c r="N111" s="131">
        <v>0</v>
      </c>
      <c r="O111" s="131">
        <v>0</v>
      </c>
      <c r="P111" s="131">
        <v>0</v>
      </c>
      <c r="Q111" s="131">
        <v>0</v>
      </c>
      <c r="R111" s="131">
        <v>0</v>
      </c>
      <c r="S111" s="131">
        <v>0</v>
      </c>
      <c r="T111" s="131">
        <v>0</v>
      </c>
      <c r="U111" s="131">
        <v>0</v>
      </c>
      <c r="V111" s="131">
        <v>0</v>
      </c>
      <c r="W111" s="131">
        <v>0</v>
      </c>
      <c r="X111" s="131">
        <v>0</v>
      </c>
      <c r="Y111" s="131">
        <v>0</v>
      </c>
      <c r="Z111" s="131">
        <v>0</v>
      </c>
      <c r="AA111" s="131">
        <v>0</v>
      </c>
      <c r="AB111" s="131">
        <v>0</v>
      </c>
      <c r="AC111" s="131">
        <v>0</v>
      </c>
      <c r="AD111" s="131">
        <v>0</v>
      </c>
      <c r="AE111" s="131">
        <v>0</v>
      </c>
      <c r="AF111" s="131">
        <v>0</v>
      </c>
      <c r="AG111" s="131">
        <v>0</v>
      </c>
      <c r="AH111" s="131">
        <v>0</v>
      </c>
      <c r="AI111" s="131">
        <v>0</v>
      </c>
      <c r="AJ111" s="131">
        <v>0</v>
      </c>
      <c r="AK111" s="131">
        <v>0</v>
      </c>
      <c r="AL111" s="131">
        <v>0</v>
      </c>
      <c r="AM111" s="131">
        <v>0</v>
      </c>
      <c r="AN111" s="332"/>
      <c r="AO111" s="332"/>
      <c r="AP111" s="332"/>
      <c r="AQ111" s="332"/>
      <c r="AR111" s="332"/>
      <c r="AS111" s="332"/>
      <c r="AT111" s="332"/>
      <c r="AU111" s="332"/>
      <c r="AV111" s="332"/>
      <c r="AW111" s="332"/>
      <c r="AX111" s="332"/>
      <c r="AY111" s="332"/>
      <c r="AZ111" s="332"/>
      <c r="BA111" s="332"/>
      <c r="BB111" s="332"/>
      <c r="BC111" s="332"/>
      <c r="BD111" s="332"/>
      <c r="BE111" s="332"/>
      <c r="BF111" s="332"/>
      <c r="BG111" s="332"/>
      <c r="BH111" s="332"/>
      <c r="BI111" s="332"/>
      <c r="BJ111" s="332"/>
      <c r="BK111" s="332"/>
      <c r="BL111" s="332"/>
      <c r="BM111" s="332"/>
    </row>
    <row r="112" spans="2:65" x14ac:dyDescent="0.3">
      <c r="B112" s="312">
        <f t="shared" si="17"/>
        <v>19.070000000000011</v>
      </c>
      <c r="C112" s="87" t="s">
        <v>91</v>
      </c>
      <c r="D112" s="87"/>
      <c r="E112" s="76" t="s">
        <v>55</v>
      </c>
      <c r="F112" s="80">
        <v>0</v>
      </c>
      <c r="G112" s="244" t="s">
        <v>100</v>
      </c>
      <c r="H112" s="260">
        <f t="shared" ca="1" si="16"/>
        <v>0</v>
      </c>
      <c r="I112" s="131">
        <v>0</v>
      </c>
      <c r="J112" s="131">
        <v>0</v>
      </c>
      <c r="K112" s="131">
        <v>0</v>
      </c>
      <c r="L112" s="131">
        <v>0</v>
      </c>
      <c r="M112" s="131">
        <v>0</v>
      </c>
      <c r="N112" s="131">
        <v>0</v>
      </c>
      <c r="O112" s="131">
        <v>0</v>
      </c>
      <c r="P112" s="131">
        <v>0</v>
      </c>
      <c r="Q112" s="131">
        <v>0</v>
      </c>
      <c r="R112" s="131">
        <v>0</v>
      </c>
      <c r="S112" s="131">
        <v>0</v>
      </c>
      <c r="T112" s="131">
        <v>0</v>
      </c>
      <c r="U112" s="131">
        <v>0</v>
      </c>
      <c r="V112" s="131">
        <v>0</v>
      </c>
      <c r="W112" s="131">
        <v>0</v>
      </c>
      <c r="X112" s="131">
        <v>0</v>
      </c>
      <c r="Y112" s="131">
        <v>0</v>
      </c>
      <c r="Z112" s="131">
        <v>0</v>
      </c>
      <c r="AA112" s="131">
        <v>0</v>
      </c>
      <c r="AB112" s="131">
        <v>0</v>
      </c>
      <c r="AC112" s="131">
        <v>0</v>
      </c>
      <c r="AD112" s="131">
        <v>0</v>
      </c>
      <c r="AE112" s="131">
        <v>0</v>
      </c>
      <c r="AF112" s="131">
        <v>0</v>
      </c>
      <c r="AG112" s="131">
        <v>0</v>
      </c>
      <c r="AH112" s="131">
        <v>0</v>
      </c>
      <c r="AI112" s="131">
        <v>0</v>
      </c>
      <c r="AJ112" s="131">
        <v>0</v>
      </c>
      <c r="AK112" s="131">
        <v>0</v>
      </c>
      <c r="AL112" s="131">
        <v>0</v>
      </c>
      <c r="AM112" s="131">
        <v>0</v>
      </c>
      <c r="AN112" s="332"/>
      <c r="AO112" s="332"/>
      <c r="AP112" s="332"/>
      <c r="AQ112" s="332"/>
      <c r="AR112" s="332"/>
      <c r="AS112" s="332"/>
      <c r="AT112" s="332"/>
      <c r="AU112" s="332"/>
      <c r="AV112" s="332"/>
      <c r="AW112" s="332"/>
      <c r="AX112" s="332"/>
      <c r="AY112" s="332"/>
      <c r="AZ112" s="332"/>
      <c r="BA112" s="332"/>
      <c r="BB112" s="332"/>
      <c r="BC112" s="332"/>
      <c r="BD112" s="332"/>
      <c r="BE112" s="332"/>
      <c r="BF112" s="332"/>
      <c r="BG112" s="332"/>
      <c r="BH112" s="332"/>
      <c r="BI112" s="332"/>
      <c r="BJ112" s="332"/>
      <c r="BK112" s="332"/>
      <c r="BL112" s="332"/>
      <c r="BM112" s="332"/>
    </row>
    <row r="113" spans="2:65" x14ac:dyDescent="0.3">
      <c r="B113" s="312">
        <f t="shared" si="17"/>
        <v>19.080000000000013</v>
      </c>
      <c r="C113" s="87" t="s">
        <v>91</v>
      </c>
      <c r="D113" s="87"/>
      <c r="E113" s="76" t="s">
        <v>55</v>
      </c>
      <c r="F113" s="80">
        <v>0</v>
      </c>
      <c r="G113" s="244" t="s">
        <v>100</v>
      </c>
      <c r="H113" s="260">
        <f t="shared" ca="1" si="16"/>
        <v>0</v>
      </c>
      <c r="I113" s="131">
        <v>0</v>
      </c>
      <c r="J113" s="131">
        <v>0</v>
      </c>
      <c r="K113" s="131">
        <v>0</v>
      </c>
      <c r="L113" s="131">
        <v>0</v>
      </c>
      <c r="M113" s="131">
        <v>0</v>
      </c>
      <c r="N113" s="131">
        <v>0</v>
      </c>
      <c r="O113" s="131">
        <v>0</v>
      </c>
      <c r="P113" s="131">
        <v>0</v>
      </c>
      <c r="Q113" s="131">
        <v>0</v>
      </c>
      <c r="R113" s="131">
        <v>0</v>
      </c>
      <c r="S113" s="131">
        <v>0</v>
      </c>
      <c r="T113" s="131">
        <v>0</v>
      </c>
      <c r="U113" s="131">
        <v>0</v>
      </c>
      <c r="V113" s="131">
        <v>0</v>
      </c>
      <c r="W113" s="131">
        <v>0</v>
      </c>
      <c r="X113" s="131">
        <v>0</v>
      </c>
      <c r="Y113" s="131">
        <v>0</v>
      </c>
      <c r="Z113" s="131">
        <v>0</v>
      </c>
      <c r="AA113" s="131">
        <v>0</v>
      </c>
      <c r="AB113" s="131">
        <v>0</v>
      </c>
      <c r="AC113" s="131">
        <v>0</v>
      </c>
      <c r="AD113" s="131">
        <v>0</v>
      </c>
      <c r="AE113" s="131">
        <v>0</v>
      </c>
      <c r="AF113" s="131">
        <v>0</v>
      </c>
      <c r="AG113" s="131">
        <v>0</v>
      </c>
      <c r="AH113" s="131">
        <v>0</v>
      </c>
      <c r="AI113" s="131">
        <v>0</v>
      </c>
      <c r="AJ113" s="131">
        <v>0</v>
      </c>
      <c r="AK113" s="131">
        <v>0</v>
      </c>
      <c r="AL113" s="131">
        <v>0</v>
      </c>
      <c r="AM113" s="131">
        <v>0</v>
      </c>
      <c r="AN113" s="332"/>
      <c r="AO113" s="332"/>
      <c r="AP113" s="332"/>
      <c r="AQ113" s="332"/>
      <c r="AR113" s="332"/>
      <c r="AS113" s="332"/>
      <c r="AT113" s="332"/>
      <c r="AU113" s="332"/>
      <c r="AV113" s="332"/>
      <c r="AW113" s="332"/>
      <c r="AX113" s="332"/>
      <c r="AY113" s="332"/>
      <c r="AZ113" s="332"/>
      <c r="BA113" s="332"/>
      <c r="BB113" s="332"/>
      <c r="BC113" s="332"/>
      <c r="BD113" s="332"/>
      <c r="BE113" s="332"/>
      <c r="BF113" s="332"/>
      <c r="BG113" s="332"/>
      <c r="BH113" s="332"/>
      <c r="BI113" s="332"/>
      <c r="BJ113" s="332"/>
      <c r="BK113" s="332"/>
      <c r="BL113" s="332"/>
      <c r="BM113" s="332"/>
    </row>
    <row r="114" spans="2:65" x14ac:dyDescent="0.3">
      <c r="B114" s="312">
        <f t="shared" si="17"/>
        <v>19.090000000000014</v>
      </c>
      <c r="C114" s="87" t="s">
        <v>91</v>
      </c>
      <c r="D114" s="87"/>
      <c r="E114" s="76" t="s">
        <v>55</v>
      </c>
      <c r="F114" s="80">
        <v>0</v>
      </c>
      <c r="G114" s="244" t="s">
        <v>100</v>
      </c>
      <c r="H114" s="260">
        <f t="shared" ca="1" si="16"/>
        <v>0</v>
      </c>
      <c r="I114" s="131">
        <v>0</v>
      </c>
      <c r="J114" s="131">
        <v>0</v>
      </c>
      <c r="K114" s="131">
        <v>0</v>
      </c>
      <c r="L114" s="131">
        <v>0</v>
      </c>
      <c r="M114" s="131">
        <v>0</v>
      </c>
      <c r="N114" s="131">
        <v>0</v>
      </c>
      <c r="O114" s="131">
        <v>0</v>
      </c>
      <c r="P114" s="131">
        <v>0</v>
      </c>
      <c r="Q114" s="131">
        <v>0</v>
      </c>
      <c r="R114" s="131">
        <v>0</v>
      </c>
      <c r="S114" s="131">
        <v>0</v>
      </c>
      <c r="T114" s="131">
        <v>0</v>
      </c>
      <c r="U114" s="131">
        <v>0</v>
      </c>
      <c r="V114" s="131">
        <v>0</v>
      </c>
      <c r="W114" s="131">
        <v>0</v>
      </c>
      <c r="X114" s="131">
        <v>0</v>
      </c>
      <c r="Y114" s="131">
        <v>0</v>
      </c>
      <c r="Z114" s="131">
        <v>0</v>
      </c>
      <c r="AA114" s="131">
        <v>0</v>
      </c>
      <c r="AB114" s="131">
        <v>0</v>
      </c>
      <c r="AC114" s="131">
        <v>0</v>
      </c>
      <c r="AD114" s="131">
        <v>0</v>
      </c>
      <c r="AE114" s="131">
        <v>0</v>
      </c>
      <c r="AF114" s="131">
        <v>0</v>
      </c>
      <c r="AG114" s="131">
        <v>0</v>
      </c>
      <c r="AH114" s="131">
        <v>0</v>
      </c>
      <c r="AI114" s="131">
        <v>0</v>
      </c>
      <c r="AJ114" s="131">
        <v>0</v>
      </c>
      <c r="AK114" s="131">
        <v>0</v>
      </c>
      <c r="AL114" s="131">
        <v>0</v>
      </c>
      <c r="AM114" s="131">
        <v>0</v>
      </c>
      <c r="AN114" s="332"/>
      <c r="AO114" s="332"/>
      <c r="AP114" s="332"/>
      <c r="AQ114" s="332"/>
      <c r="AR114" s="332"/>
      <c r="AS114" s="332"/>
      <c r="AT114" s="332"/>
      <c r="AU114" s="332"/>
      <c r="AV114" s="332"/>
      <c r="AW114" s="332"/>
      <c r="AX114" s="332"/>
      <c r="AY114" s="332"/>
      <c r="AZ114" s="332"/>
      <c r="BA114" s="332"/>
      <c r="BB114" s="332"/>
      <c r="BC114" s="332"/>
      <c r="BD114" s="332"/>
      <c r="BE114" s="332"/>
      <c r="BF114" s="332"/>
      <c r="BG114" s="332"/>
      <c r="BH114" s="332"/>
      <c r="BI114" s="332"/>
      <c r="BJ114" s="332"/>
      <c r="BK114" s="332"/>
      <c r="BL114" s="332"/>
      <c r="BM114" s="332"/>
    </row>
    <row r="115" spans="2:65" ht="15" thickBot="1" x14ac:dyDescent="0.35">
      <c r="B115" s="312">
        <f t="shared" si="17"/>
        <v>19.100000000000016</v>
      </c>
      <c r="C115" s="87" t="s">
        <v>91</v>
      </c>
      <c r="D115" s="87"/>
      <c r="E115" s="76" t="s">
        <v>55</v>
      </c>
      <c r="F115" s="79">
        <v>0</v>
      </c>
      <c r="G115" s="244" t="s">
        <v>100</v>
      </c>
      <c r="H115" s="260">
        <f t="shared" ca="1" si="16"/>
        <v>0</v>
      </c>
      <c r="I115" s="131">
        <v>0</v>
      </c>
      <c r="J115" s="131">
        <v>0</v>
      </c>
      <c r="K115" s="131">
        <v>0</v>
      </c>
      <c r="L115" s="131">
        <v>0</v>
      </c>
      <c r="M115" s="131">
        <v>0</v>
      </c>
      <c r="N115" s="131">
        <v>0</v>
      </c>
      <c r="O115" s="131">
        <v>0</v>
      </c>
      <c r="P115" s="131">
        <v>0</v>
      </c>
      <c r="Q115" s="131">
        <v>0</v>
      </c>
      <c r="R115" s="131">
        <v>0</v>
      </c>
      <c r="S115" s="131">
        <v>0</v>
      </c>
      <c r="T115" s="131">
        <v>0</v>
      </c>
      <c r="U115" s="131">
        <v>0</v>
      </c>
      <c r="V115" s="131">
        <v>0</v>
      </c>
      <c r="W115" s="131">
        <v>0</v>
      </c>
      <c r="X115" s="131">
        <v>0</v>
      </c>
      <c r="Y115" s="131">
        <v>0</v>
      </c>
      <c r="Z115" s="131">
        <v>0</v>
      </c>
      <c r="AA115" s="131">
        <v>0</v>
      </c>
      <c r="AB115" s="131">
        <v>0</v>
      </c>
      <c r="AC115" s="131">
        <v>0</v>
      </c>
      <c r="AD115" s="131">
        <v>0</v>
      </c>
      <c r="AE115" s="131">
        <v>0</v>
      </c>
      <c r="AF115" s="131">
        <v>0</v>
      </c>
      <c r="AG115" s="131">
        <v>0</v>
      </c>
      <c r="AH115" s="131">
        <v>0</v>
      </c>
      <c r="AI115" s="131">
        <v>0</v>
      </c>
      <c r="AJ115" s="131">
        <v>0</v>
      </c>
      <c r="AK115" s="131">
        <v>0</v>
      </c>
      <c r="AL115" s="131">
        <v>0</v>
      </c>
      <c r="AM115" s="131">
        <v>0</v>
      </c>
      <c r="AN115" s="332"/>
      <c r="AO115" s="332"/>
      <c r="AP115" s="332"/>
      <c r="AQ115" s="332"/>
      <c r="AR115" s="332"/>
      <c r="AS115" s="332"/>
      <c r="AT115" s="332"/>
      <c r="AU115" s="332"/>
      <c r="AV115" s="332"/>
      <c r="AW115" s="332"/>
      <c r="AX115" s="332"/>
      <c r="AY115" s="332"/>
      <c r="AZ115" s="332"/>
      <c r="BA115" s="332"/>
      <c r="BB115" s="332"/>
      <c r="BC115" s="332"/>
      <c r="BD115" s="332"/>
      <c r="BE115" s="332"/>
      <c r="BF115" s="332"/>
      <c r="BG115" s="332"/>
      <c r="BH115" s="332"/>
      <c r="BI115" s="332"/>
      <c r="BJ115" s="332"/>
      <c r="BK115" s="332"/>
      <c r="BL115" s="332"/>
      <c r="BM115" s="332"/>
    </row>
    <row r="116" spans="2:65" ht="15" thickBot="1" x14ac:dyDescent="0.35">
      <c r="C116" s="271" t="s">
        <v>138</v>
      </c>
      <c r="D116" s="101"/>
      <c r="E116" s="101"/>
      <c r="F116" s="272"/>
      <c r="G116" s="273" t="s">
        <v>100</v>
      </c>
      <c r="H116" s="289">
        <f ca="1">SUM(H106:H115)</f>
        <v>0</v>
      </c>
      <c r="I116" s="341">
        <f>SUM(I106:I115)</f>
        <v>0</v>
      </c>
      <c r="J116" s="341">
        <f t="shared" ref="J116:AM116" si="18">SUM(J106:J115)</f>
        <v>0</v>
      </c>
      <c r="K116" s="341">
        <f t="shared" si="18"/>
        <v>0</v>
      </c>
      <c r="L116" s="341">
        <f t="shared" si="18"/>
        <v>0</v>
      </c>
      <c r="M116" s="341">
        <f t="shared" si="18"/>
        <v>0</v>
      </c>
      <c r="N116" s="341">
        <f t="shared" si="18"/>
        <v>0</v>
      </c>
      <c r="O116" s="341">
        <f t="shared" si="18"/>
        <v>0</v>
      </c>
      <c r="P116" s="341">
        <f t="shared" si="18"/>
        <v>0</v>
      </c>
      <c r="Q116" s="341">
        <f t="shared" si="18"/>
        <v>0</v>
      </c>
      <c r="R116" s="341">
        <f t="shared" si="18"/>
        <v>0</v>
      </c>
      <c r="S116" s="341">
        <f t="shared" si="18"/>
        <v>0</v>
      </c>
      <c r="T116" s="341">
        <f t="shared" si="18"/>
        <v>0</v>
      </c>
      <c r="U116" s="341">
        <f t="shared" si="18"/>
        <v>0</v>
      </c>
      <c r="V116" s="341">
        <f t="shared" si="18"/>
        <v>0</v>
      </c>
      <c r="W116" s="341">
        <f t="shared" si="18"/>
        <v>0</v>
      </c>
      <c r="X116" s="341">
        <f t="shared" si="18"/>
        <v>0</v>
      </c>
      <c r="Y116" s="341">
        <f t="shared" si="18"/>
        <v>0</v>
      </c>
      <c r="Z116" s="341">
        <f t="shared" si="18"/>
        <v>0</v>
      </c>
      <c r="AA116" s="341">
        <f t="shared" si="18"/>
        <v>0</v>
      </c>
      <c r="AB116" s="341">
        <f t="shared" si="18"/>
        <v>0</v>
      </c>
      <c r="AC116" s="341">
        <f t="shared" si="18"/>
        <v>0</v>
      </c>
      <c r="AD116" s="341">
        <f t="shared" si="18"/>
        <v>0</v>
      </c>
      <c r="AE116" s="341">
        <f t="shared" si="18"/>
        <v>0</v>
      </c>
      <c r="AF116" s="341">
        <f t="shared" si="18"/>
        <v>0</v>
      </c>
      <c r="AG116" s="341">
        <f t="shared" si="18"/>
        <v>0</v>
      </c>
      <c r="AH116" s="341">
        <f t="shared" si="18"/>
        <v>0</v>
      </c>
      <c r="AI116" s="341">
        <f t="shared" si="18"/>
        <v>0</v>
      </c>
      <c r="AJ116" s="341">
        <f t="shared" si="18"/>
        <v>0</v>
      </c>
      <c r="AK116" s="341">
        <f t="shared" si="18"/>
        <v>0</v>
      </c>
      <c r="AL116" s="341">
        <f t="shared" si="18"/>
        <v>0</v>
      </c>
      <c r="AM116" s="341">
        <f t="shared" si="18"/>
        <v>0</v>
      </c>
    </row>
    <row r="117" spans="2:65" x14ac:dyDescent="0.3">
      <c r="C117" s="278"/>
      <c r="D117" s="99"/>
      <c r="F117" s="279"/>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80"/>
      <c r="AD117" s="280"/>
      <c r="AE117" s="280"/>
      <c r="AF117" s="280"/>
      <c r="AG117" s="280"/>
      <c r="AH117" s="280"/>
      <c r="AI117" s="280"/>
      <c r="AJ117" s="280"/>
      <c r="AK117" s="280"/>
      <c r="AL117" s="280"/>
      <c r="AM117" s="280"/>
    </row>
    <row r="118" spans="2:65" s="189" customFormat="1" ht="14.4" customHeight="1" x14ac:dyDescent="0.3">
      <c r="B118" s="183"/>
      <c r="C118" s="184"/>
      <c r="D118" s="184"/>
      <c r="E118" s="185"/>
      <c r="F118" s="186"/>
      <c r="G118" s="188"/>
      <c r="H118" s="188"/>
      <c r="I118" s="188" t="s">
        <v>20</v>
      </c>
      <c r="J118" s="188" t="s">
        <v>21</v>
      </c>
      <c r="K118" s="188" t="s">
        <v>22</v>
      </c>
      <c r="L118" s="188" t="s">
        <v>23</v>
      </c>
      <c r="M118" s="188" t="s">
        <v>24</v>
      </c>
      <c r="N118" s="188" t="s">
        <v>25</v>
      </c>
      <c r="O118" s="188" t="s">
        <v>26</v>
      </c>
      <c r="P118" s="188" t="s">
        <v>27</v>
      </c>
      <c r="Q118" s="188" t="s">
        <v>28</v>
      </c>
      <c r="R118" s="188" t="s">
        <v>29</v>
      </c>
      <c r="S118" s="188" t="s">
        <v>30</v>
      </c>
      <c r="T118" s="188" t="s">
        <v>31</v>
      </c>
      <c r="U118" s="188" t="s">
        <v>32</v>
      </c>
      <c r="V118" s="188" t="s">
        <v>33</v>
      </c>
      <c r="W118" s="188" t="s">
        <v>34</v>
      </c>
      <c r="X118" s="188" t="s">
        <v>35</v>
      </c>
      <c r="Y118" s="188" t="s">
        <v>36</v>
      </c>
      <c r="Z118" s="188" t="s">
        <v>37</v>
      </c>
      <c r="AA118" s="188" t="s">
        <v>38</v>
      </c>
      <c r="AB118" s="188" t="s">
        <v>39</v>
      </c>
      <c r="AC118" s="188" t="s">
        <v>40</v>
      </c>
      <c r="AD118" s="188" t="s">
        <v>41</v>
      </c>
      <c r="AE118" s="188" t="s">
        <v>42</v>
      </c>
      <c r="AF118" s="188" t="s">
        <v>43</v>
      </c>
      <c r="AG118" s="188" t="s">
        <v>44</v>
      </c>
      <c r="AH118" s="188" t="s">
        <v>45</v>
      </c>
      <c r="AI118" s="188" t="s">
        <v>46</v>
      </c>
      <c r="AJ118" s="188" t="s">
        <v>47</v>
      </c>
      <c r="AK118" s="188" t="s">
        <v>48</v>
      </c>
      <c r="AL118" s="188" t="s">
        <v>49</v>
      </c>
      <c r="AM118" s="188" t="s">
        <v>84</v>
      </c>
    </row>
    <row r="119" spans="2:65" s="239" customFormat="1" x14ac:dyDescent="0.3">
      <c r="B119" s="296">
        <v>20</v>
      </c>
      <c r="C119" s="297" t="s">
        <v>201</v>
      </c>
      <c r="D119" s="297"/>
      <c r="E119" s="347" t="s">
        <v>248</v>
      </c>
      <c r="F119" s="299" t="s">
        <v>130</v>
      </c>
      <c r="G119" s="256"/>
      <c r="H119" s="300"/>
      <c r="I119" s="258"/>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8"/>
      <c r="AM119" s="258"/>
    </row>
    <row r="120" spans="2:65" ht="28.8" x14ac:dyDescent="0.3">
      <c r="B120" s="312">
        <f>B119+0.01</f>
        <v>20.010000000000002</v>
      </c>
      <c r="C120" s="120" t="s">
        <v>158</v>
      </c>
      <c r="E120" s="76" t="s">
        <v>256</v>
      </c>
      <c r="F120" s="78">
        <v>64</v>
      </c>
      <c r="G120" s="244" t="s">
        <v>100</v>
      </c>
      <c r="H120" s="260">
        <f t="shared" ref="H120:H129" ca="1" si="19">SUM(OFFSET($I120,0,0,1,analysis_period+1))</f>
        <v>0</v>
      </c>
      <c r="I120" s="131">
        <v>0</v>
      </c>
      <c r="J120" s="131">
        <v>0</v>
      </c>
      <c r="K120" s="131">
        <v>0</v>
      </c>
      <c r="L120" s="131">
        <v>0</v>
      </c>
      <c r="M120" s="131">
        <v>0</v>
      </c>
      <c r="N120" s="131">
        <v>0</v>
      </c>
      <c r="O120" s="131">
        <v>0</v>
      </c>
      <c r="P120" s="131">
        <v>0</v>
      </c>
      <c r="Q120" s="131">
        <v>0</v>
      </c>
      <c r="R120" s="131">
        <v>0</v>
      </c>
      <c r="S120" s="131">
        <v>0</v>
      </c>
      <c r="T120" s="131">
        <v>0</v>
      </c>
      <c r="U120" s="131">
        <v>0</v>
      </c>
      <c r="V120" s="131">
        <v>0</v>
      </c>
      <c r="W120" s="131">
        <v>0</v>
      </c>
      <c r="X120" s="131">
        <v>0</v>
      </c>
      <c r="Y120" s="131">
        <v>0</v>
      </c>
      <c r="Z120" s="131">
        <v>0</v>
      </c>
      <c r="AA120" s="131">
        <v>0</v>
      </c>
      <c r="AB120" s="131">
        <v>0</v>
      </c>
      <c r="AC120" s="131">
        <v>0</v>
      </c>
      <c r="AD120" s="131">
        <v>0</v>
      </c>
      <c r="AE120" s="131">
        <v>0</v>
      </c>
      <c r="AF120" s="131">
        <v>0</v>
      </c>
      <c r="AG120" s="131">
        <v>0</v>
      </c>
      <c r="AH120" s="131">
        <v>0</v>
      </c>
      <c r="AI120" s="131">
        <v>0</v>
      </c>
      <c r="AJ120" s="131">
        <v>0</v>
      </c>
      <c r="AK120" s="131">
        <v>0</v>
      </c>
      <c r="AL120" s="131">
        <v>0</v>
      </c>
      <c r="AM120" s="131">
        <v>0</v>
      </c>
      <c r="AN120" s="332"/>
      <c r="AO120" s="332"/>
      <c r="AP120" s="332"/>
      <c r="AQ120" s="332"/>
      <c r="AR120" s="332"/>
      <c r="AS120" s="332"/>
      <c r="AT120" s="332"/>
      <c r="AU120" s="332"/>
      <c r="AV120" s="332"/>
      <c r="AW120" s="332"/>
      <c r="AX120" s="332"/>
      <c r="AY120" s="332"/>
      <c r="AZ120" s="332"/>
      <c r="BA120" s="332"/>
      <c r="BB120" s="332"/>
      <c r="BC120" s="332"/>
      <c r="BD120" s="332"/>
      <c r="BE120" s="332"/>
      <c r="BF120" s="332"/>
      <c r="BG120" s="332"/>
      <c r="BH120" s="332"/>
      <c r="BI120" s="332"/>
      <c r="BJ120" s="332"/>
      <c r="BK120" s="332"/>
      <c r="BL120" s="332"/>
      <c r="BM120" s="332"/>
    </row>
    <row r="121" spans="2:65" x14ac:dyDescent="0.3">
      <c r="B121" s="312">
        <f t="shared" ref="B121:B129" si="20">B120+0.01</f>
        <v>20.020000000000003</v>
      </c>
      <c r="C121" s="120" t="s">
        <v>137</v>
      </c>
      <c r="E121" s="76" t="s">
        <v>55</v>
      </c>
      <c r="F121" s="95">
        <v>0.3</v>
      </c>
      <c r="G121" s="244" t="s">
        <v>100</v>
      </c>
      <c r="H121" s="260">
        <f t="shared" ca="1" si="19"/>
        <v>0</v>
      </c>
      <c r="I121" s="134">
        <f>$F121*('Sheet 2_Inputs &amp; Outputs'!H$54-'Sheet 2_Inputs &amp; Outputs'!H$133-'Sheet 2_Inputs &amp; Outputs'!H$155-'Sheet 2_Inputs &amp; Outputs'!H$177)</f>
        <v>0</v>
      </c>
      <c r="J121" s="134">
        <f>$F121*('Sheet 2_Inputs &amp; Outputs'!I$54-'Sheet 2_Inputs &amp; Outputs'!I$133-'Sheet 2_Inputs &amp; Outputs'!I$155-'Sheet 2_Inputs &amp; Outputs'!I$177)</f>
        <v>0</v>
      </c>
      <c r="K121" s="134">
        <f>$F121*('Sheet 2_Inputs &amp; Outputs'!J$54-'Sheet 2_Inputs &amp; Outputs'!J$133-'Sheet 2_Inputs &amp; Outputs'!J$155-'Sheet 2_Inputs &amp; Outputs'!J$177)</f>
        <v>0</v>
      </c>
      <c r="L121" s="134">
        <f>$F121*('Sheet 2_Inputs &amp; Outputs'!K$54-'Sheet 2_Inputs &amp; Outputs'!K$133-'Sheet 2_Inputs &amp; Outputs'!K$155-'Sheet 2_Inputs &amp; Outputs'!K$177)</f>
        <v>0</v>
      </c>
      <c r="M121" s="134">
        <f>$F121*('Sheet 2_Inputs &amp; Outputs'!L$54-'Sheet 2_Inputs &amp; Outputs'!L$133-'Sheet 2_Inputs &amp; Outputs'!L$155-'Sheet 2_Inputs &amp; Outputs'!L$177)</f>
        <v>0</v>
      </c>
      <c r="N121" s="134">
        <f>$F121*('Sheet 2_Inputs &amp; Outputs'!M$54-'Sheet 2_Inputs &amp; Outputs'!M$133-'Sheet 2_Inputs &amp; Outputs'!M$155-'Sheet 2_Inputs &amp; Outputs'!M$177)</f>
        <v>0</v>
      </c>
      <c r="O121" s="134">
        <f>$F121*('Sheet 2_Inputs &amp; Outputs'!N$54-'Sheet 2_Inputs &amp; Outputs'!N$133-'Sheet 2_Inputs &amp; Outputs'!N$155-'Sheet 2_Inputs &amp; Outputs'!N$177)</f>
        <v>0</v>
      </c>
      <c r="P121" s="134">
        <f>$F121*('Sheet 2_Inputs &amp; Outputs'!O$54-'Sheet 2_Inputs &amp; Outputs'!O$133-'Sheet 2_Inputs &amp; Outputs'!O$155-'Sheet 2_Inputs &amp; Outputs'!O$177)</f>
        <v>0</v>
      </c>
      <c r="Q121" s="134">
        <f>$F121*('Sheet 2_Inputs &amp; Outputs'!P$54-'Sheet 2_Inputs &amp; Outputs'!P$133-'Sheet 2_Inputs &amp; Outputs'!P$155-'Sheet 2_Inputs &amp; Outputs'!P$177)</f>
        <v>0</v>
      </c>
      <c r="R121" s="134">
        <f>$F121*('Sheet 2_Inputs &amp; Outputs'!Q$54-'Sheet 2_Inputs &amp; Outputs'!Q$133-'Sheet 2_Inputs &amp; Outputs'!Q$155-'Sheet 2_Inputs &amp; Outputs'!Q$177)</f>
        <v>0</v>
      </c>
      <c r="S121" s="134">
        <f>$F121*('Sheet 2_Inputs &amp; Outputs'!R$54-'Sheet 2_Inputs &amp; Outputs'!R$133-'Sheet 2_Inputs &amp; Outputs'!R$155-'Sheet 2_Inputs &amp; Outputs'!R$177)</f>
        <v>0</v>
      </c>
      <c r="T121" s="134">
        <f>$F121*('Sheet 2_Inputs &amp; Outputs'!S$54-'Sheet 2_Inputs &amp; Outputs'!S$133-'Sheet 2_Inputs &amp; Outputs'!S$155-'Sheet 2_Inputs &amp; Outputs'!S$177)</f>
        <v>0</v>
      </c>
      <c r="U121" s="134">
        <f>$F121*('Sheet 2_Inputs &amp; Outputs'!T$54-'Sheet 2_Inputs &amp; Outputs'!T$133-'Sheet 2_Inputs &amp; Outputs'!T$155-'Sheet 2_Inputs &amp; Outputs'!T$177)</f>
        <v>0</v>
      </c>
      <c r="V121" s="134">
        <f>$F121*('Sheet 2_Inputs &amp; Outputs'!U$54-'Sheet 2_Inputs &amp; Outputs'!U$133-'Sheet 2_Inputs &amp; Outputs'!U$155-'Sheet 2_Inputs &amp; Outputs'!U$177)</f>
        <v>0</v>
      </c>
      <c r="W121" s="134">
        <f>$F121*('Sheet 2_Inputs &amp; Outputs'!V$54-'Sheet 2_Inputs &amp; Outputs'!V$133-'Sheet 2_Inputs &amp; Outputs'!V$155-'Sheet 2_Inputs &amp; Outputs'!V$177)</f>
        <v>0</v>
      </c>
      <c r="X121" s="134">
        <f>$F121*('Sheet 2_Inputs &amp; Outputs'!W$54-'Sheet 2_Inputs &amp; Outputs'!W$133-'Sheet 2_Inputs &amp; Outputs'!W$155-'Sheet 2_Inputs &amp; Outputs'!W$177)</f>
        <v>0</v>
      </c>
      <c r="Y121" s="134">
        <f>$F121*('Sheet 2_Inputs &amp; Outputs'!X$54-'Sheet 2_Inputs &amp; Outputs'!X$133-'Sheet 2_Inputs &amp; Outputs'!X$155-'Sheet 2_Inputs &amp; Outputs'!X$177)</f>
        <v>0</v>
      </c>
      <c r="Z121" s="134">
        <f>$F121*('Sheet 2_Inputs &amp; Outputs'!Y$54-'Sheet 2_Inputs &amp; Outputs'!Y$133-'Sheet 2_Inputs &amp; Outputs'!Y$155-'Sheet 2_Inputs &amp; Outputs'!Y$177)</f>
        <v>0</v>
      </c>
      <c r="AA121" s="134">
        <f>$F121*('Sheet 2_Inputs &amp; Outputs'!Z$54-'Sheet 2_Inputs &amp; Outputs'!Z$133-'Sheet 2_Inputs &amp; Outputs'!Z$155-'Sheet 2_Inputs &amp; Outputs'!Z$177)</f>
        <v>0</v>
      </c>
      <c r="AB121" s="134">
        <f>$F121*('Sheet 2_Inputs &amp; Outputs'!AA$54-'Sheet 2_Inputs &amp; Outputs'!AA$133-'Sheet 2_Inputs &amp; Outputs'!AA$155-'Sheet 2_Inputs &amp; Outputs'!AA$177)</f>
        <v>0</v>
      </c>
      <c r="AC121" s="134">
        <f>$F121*('Sheet 2_Inputs &amp; Outputs'!AB$54-'Sheet 2_Inputs &amp; Outputs'!AB$133-'Sheet 2_Inputs &amp; Outputs'!AB$155-'Sheet 2_Inputs &amp; Outputs'!AB$177)</f>
        <v>0</v>
      </c>
      <c r="AD121" s="134">
        <f>$F121*('Sheet 2_Inputs &amp; Outputs'!AC$54-'Sheet 2_Inputs &amp; Outputs'!AC$133-'Sheet 2_Inputs &amp; Outputs'!AC$155-'Sheet 2_Inputs &amp; Outputs'!AC$177)</f>
        <v>0</v>
      </c>
      <c r="AE121" s="134">
        <f>$F121*('Sheet 2_Inputs &amp; Outputs'!AD$54-'Sheet 2_Inputs &amp; Outputs'!AD$133-'Sheet 2_Inputs &amp; Outputs'!AD$155-'Sheet 2_Inputs &amp; Outputs'!AD$177)</f>
        <v>0</v>
      </c>
      <c r="AF121" s="134">
        <f>$F121*('Sheet 2_Inputs &amp; Outputs'!AE$54-'Sheet 2_Inputs &amp; Outputs'!AE$133-'Sheet 2_Inputs &amp; Outputs'!AE$155-'Sheet 2_Inputs &amp; Outputs'!AE$177)</f>
        <v>0</v>
      </c>
      <c r="AG121" s="134">
        <f>$F121*('Sheet 2_Inputs &amp; Outputs'!AF$54-'Sheet 2_Inputs &amp; Outputs'!AF$133-'Sheet 2_Inputs &amp; Outputs'!AF$155-'Sheet 2_Inputs &amp; Outputs'!AF$177)</f>
        <v>0</v>
      </c>
      <c r="AH121" s="134">
        <f>$F121*('Sheet 2_Inputs &amp; Outputs'!AG$54-'Sheet 2_Inputs &amp; Outputs'!AG$133-'Sheet 2_Inputs &amp; Outputs'!AG$155-'Sheet 2_Inputs &amp; Outputs'!AG$177)</f>
        <v>0</v>
      </c>
      <c r="AI121" s="134">
        <f>$F121*('Sheet 2_Inputs &amp; Outputs'!AH$54-'Sheet 2_Inputs &amp; Outputs'!AH$133-'Sheet 2_Inputs &amp; Outputs'!AH$155-'Sheet 2_Inputs &amp; Outputs'!AH$177)</f>
        <v>0</v>
      </c>
      <c r="AJ121" s="134">
        <f>$F121*('Sheet 2_Inputs &amp; Outputs'!AI$54-'Sheet 2_Inputs &amp; Outputs'!AI$133-'Sheet 2_Inputs &amp; Outputs'!AI$155-'Sheet 2_Inputs &amp; Outputs'!AI$177)</f>
        <v>0</v>
      </c>
      <c r="AK121" s="134">
        <f>$F121*('Sheet 2_Inputs &amp; Outputs'!AJ$54-'Sheet 2_Inputs &amp; Outputs'!AJ$133-'Sheet 2_Inputs &amp; Outputs'!AJ$155-'Sheet 2_Inputs &amp; Outputs'!AJ$177)</f>
        <v>0</v>
      </c>
      <c r="AL121" s="134">
        <f>$F121*('Sheet 2_Inputs &amp; Outputs'!AK$54-'Sheet 2_Inputs &amp; Outputs'!AK$133-'Sheet 2_Inputs &amp; Outputs'!AK$155-'Sheet 2_Inputs &amp; Outputs'!AK$177)</f>
        <v>0</v>
      </c>
      <c r="AM121" s="134">
        <f>$F121*('Sheet 2_Inputs &amp; Outputs'!AL$54-'Sheet 2_Inputs &amp; Outputs'!AL$133-'Sheet 2_Inputs &amp; Outputs'!AL$155-'Sheet 2_Inputs &amp; Outputs'!AL$177)</f>
        <v>0</v>
      </c>
      <c r="AN121" s="332"/>
      <c r="AO121" s="332"/>
      <c r="AP121" s="332"/>
      <c r="AQ121" s="332"/>
      <c r="AR121" s="332"/>
      <c r="AS121" s="332"/>
      <c r="AT121" s="332"/>
      <c r="AU121" s="332"/>
      <c r="AV121" s="332"/>
      <c r="AW121" s="332"/>
      <c r="AX121" s="332"/>
      <c r="AY121" s="332"/>
      <c r="AZ121" s="332"/>
      <c r="BA121" s="332"/>
      <c r="BB121" s="332"/>
      <c r="BC121" s="332"/>
      <c r="BD121" s="332"/>
      <c r="BE121" s="332"/>
      <c r="BF121" s="332"/>
      <c r="BG121" s="332"/>
      <c r="BH121" s="332"/>
      <c r="BI121" s="332"/>
      <c r="BJ121" s="332"/>
      <c r="BK121" s="332"/>
      <c r="BL121" s="332"/>
      <c r="BM121" s="332"/>
    </row>
    <row r="122" spans="2:65" x14ac:dyDescent="0.3">
      <c r="B122" s="312">
        <f t="shared" si="20"/>
        <v>20.030000000000005</v>
      </c>
      <c r="C122" s="120" t="s">
        <v>139</v>
      </c>
      <c r="E122" s="76" t="s">
        <v>55</v>
      </c>
      <c r="F122" s="96">
        <v>8</v>
      </c>
      <c r="G122" s="244" t="s">
        <v>100</v>
      </c>
      <c r="H122" s="260">
        <f t="shared" ca="1" si="19"/>
        <v>0</v>
      </c>
      <c r="I122" s="134">
        <f>$F122*('Sheet 2_Inputs &amp; Outputs'!H$54-'Sheet 2_Inputs &amp; Outputs'!H$133-'Sheet 2_Inputs &amp; Outputs'!H$155-'Sheet 2_Inputs &amp; Outputs'!H$177)</f>
        <v>0</v>
      </c>
      <c r="J122" s="134">
        <f>$F122*('Sheet 2_Inputs &amp; Outputs'!I$54-'Sheet 2_Inputs &amp; Outputs'!I$133-'Sheet 2_Inputs &amp; Outputs'!I$155-'Sheet 2_Inputs &amp; Outputs'!I$177)</f>
        <v>0</v>
      </c>
      <c r="K122" s="134">
        <f>$F122*('Sheet 2_Inputs &amp; Outputs'!J$54-'Sheet 2_Inputs &amp; Outputs'!J$133-'Sheet 2_Inputs &amp; Outputs'!J$155-'Sheet 2_Inputs &amp; Outputs'!J$177)</f>
        <v>0</v>
      </c>
      <c r="L122" s="134">
        <f>$F122*('Sheet 2_Inputs &amp; Outputs'!K$54-'Sheet 2_Inputs &amp; Outputs'!K$133-'Sheet 2_Inputs &amp; Outputs'!K$155-'Sheet 2_Inputs &amp; Outputs'!K$177)</f>
        <v>0</v>
      </c>
      <c r="M122" s="134">
        <f>$F122*('Sheet 2_Inputs &amp; Outputs'!L$54-'Sheet 2_Inputs &amp; Outputs'!L$133-'Sheet 2_Inputs &amp; Outputs'!L$155-'Sheet 2_Inputs &amp; Outputs'!L$177)</f>
        <v>0</v>
      </c>
      <c r="N122" s="134">
        <f>$F122*('Sheet 2_Inputs &amp; Outputs'!M$54-'Sheet 2_Inputs &amp; Outputs'!M$133-'Sheet 2_Inputs &amp; Outputs'!M$155-'Sheet 2_Inputs &amp; Outputs'!M$177)</f>
        <v>0</v>
      </c>
      <c r="O122" s="134">
        <f>$F122*('Sheet 2_Inputs &amp; Outputs'!N$54-'Sheet 2_Inputs &amp; Outputs'!N$133-'Sheet 2_Inputs &amp; Outputs'!N$155-'Sheet 2_Inputs &amp; Outputs'!N$177)</f>
        <v>0</v>
      </c>
      <c r="P122" s="134">
        <f>$F122*('Sheet 2_Inputs &amp; Outputs'!O$54-'Sheet 2_Inputs &amp; Outputs'!O$133-'Sheet 2_Inputs &amp; Outputs'!O$155-'Sheet 2_Inputs &amp; Outputs'!O$177)</f>
        <v>0</v>
      </c>
      <c r="Q122" s="134">
        <f>$F122*('Sheet 2_Inputs &amp; Outputs'!P$54-'Sheet 2_Inputs &amp; Outputs'!P$133-'Sheet 2_Inputs &amp; Outputs'!P$155-'Sheet 2_Inputs &amp; Outputs'!P$177)</f>
        <v>0</v>
      </c>
      <c r="R122" s="134">
        <f>$F122*('Sheet 2_Inputs &amp; Outputs'!Q$54-'Sheet 2_Inputs &amp; Outputs'!Q$133-'Sheet 2_Inputs &amp; Outputs'!Q$155-'Sheet 2_Inputs &amp; Outputs'!Q$177)</f>
        <v>0</v>
      </c>
      <c r="S122" s="134">
        <f>$F122*('Sheet 2_Inputs &amp; Outputs'!R$54-'Sheet 2_Inputs &amp; Outputs'!R$133-'Sheet 2_Inputs &amp; Outputs'!R$155-'Sheet 2_Inputs &amp; Outputs'!R$177)</f>
        <v>0</v>
      </c>
      <c r="T122" s="134">
        <f>$F122*('Sheet 2_Inputs &amp; Outputs'!S$54-'Sheet 2_Inputs &amp; Outputs'!S$133-'Sheet 2_Inputs &amp; Outputs'!S$155-'Sheet 2_Inputs &amp; Outputs'!S$177)</f>
        <v>0</v>
      </c>
      <c r="U122" s="134">
        <f>$F122*('Sheet 2_Inputs &amp; Outputs'!T$54-'Sheet 2_Inputs &amp; Outputs'!T$133-'Sheet 2_Inputs &amp; Outputs'!T$155-'Sheet 2_Inputs &amp; Outputs'!T$177)</f>
        <v>0</v>
      </c>
      <c r="V122" s="134">
        <f>$F122*('Sheet 2_Inputs &amp; Outputs'!U$54-'Sheet 2_Inputs &amp; Outputs'!U$133-'Sheet 2_Inputs &amp; Outputs'!U$155-'Sheet 2_Inputs &amp; Outputs'!U$177)</f>
        <v>0</v>
      </c>
      <c r="W122" s="134">
        <f>$F122*('Sheet 2_Inputs &amp; Outputs'!V$54-'Sheet 2_Inputs &amp; Outputs'!V$133-'Sheet 2_Inputs &amp; Outputs'!V$155-'Sheet 2_Inputs &amp; Outputs'!V$177)</f>
        <v>0</v>
      </c>
      <c r="X122" s="134">
        <f>$F122*('Sheet 2_Inputs &amp; Outputs'!W$54-'Sheet 2_Inputs &amp; Outputs'!W$133-'Sheet 2_Inputs &amp; Outputs'!W$155-'Sheet 2_Inputs &amp; Outputs'!W$177)</f>
        <v>0</v>
      </c>
      <c r="Y122" s="134">
        <f>$F122*('Sheet 2_Inputs &amp; Outputs'!X$54-'Sheet 2_Inputs &amp; Outputs'!X$133-'Sheet 2_Inputs &amp; Outputs'!X$155-'Sheet 2_Inputs &amp; Outputs'!X$177)</f>
        <v>0</v>
      </c>
      <c r="Z122" s="134">
        <f>$F122*('Sheet 2_Inputs &amp; Outputs'!Y$54-'Sheet 2_Inputs &amp; Outputs'!Y$133-'Sheet 2_Inputs &amp; Outputs'!Y$155-'Sheet 2_Inputs &amp; Outputs'!Y$177)</f>
        <v>0</v>
      </c>
      <c r="AA122" s="134">
        <f>$F122*('Sheet 2_Inputs &amp; Outputs'!Z$54-'Sheet 2_Inputs &amp; Outputs'!Z$133-'Sheet 2_Inputs &amp; Outputs'!Z$155-'Sheet 2_Inputs &amp; Outputs'!Z$177)</f>
        <v>0</v>
      </c>
      <c r="AB122" s="134">
        <f>$F122*('Sheet 2_Inputs &amp; Outputs'!AA$54-'Sheet 2_Inputs &amp; Outputs'!AA$133-'Sheet 2_Inputs &amp; Outputs'!AA$155-'Sheet 2_Inputs &amp; Outputs'!AA$177)</f>
        <v>0</v>
      </c>
      <c r="AC122" s="134">
        <f>$F122*('Sheet 2_Inputs &amp; Outputs'!AB$54-'Sheet 2_Inputs &amp; Outputs'!AB$133-'Sheet 2_Inputs &amp; Outputs'!AB$155-'Sheet 2_Inputs &amp; Outputs'!AB$177)</f>
        <v>0</v>
      </c>
      <c r="AD122" s="134">
        <f>$F122*('Sheet 2_Inputs &amp; Outputs'!AC$54-'Sheet 2_Inputs &amp; Outputs'!AC$133-'Sheet 2_Inputs &amp; Outputs'!AC$155-'Sheet 2_Inputs &amp; Outputs'!AC$177)</f>
        <v>0</v>
      </c>
      <c r="AE122" s="134">
        <f>$F122*('Sheet 2_Inputs &amp; Outputs'!AD$54-'Sheet 2_Inputs &amp; Outputs'!AD$133-'Sheet 2_Inputs &amp; Outputs'!AD$155-'Sheet 2_Inputs &amp; Outputs'!AD$177)</f>
        <v>0</v>
      </c>
      <c r="AF122" s="134">
        <f>$F122*('Sheet 2_Inputs &amp; Outputs'!AE$54-'Sheet 2_Inputs &amp; Outputs'!AE$133-'Sheet 2_Inputs &amp; Outputs'!AE$155-'Sheet 2_Inputs &amp; Outputs'!AE$177)</f>
        <v>0</v>
      </c>
      <c r="AG122" s="134">
        <f>$F122*('Sheet 2_Inputs &amp; Outputs'!AF$54-'Sheet 2_Inputs &amp; Outputs'!AF$133-'Sheet 2_Inputs &amp; Outputs'!AF$155-'Sheet 2_Inputs &amp; Outputs'!AF$177)</f>
        <v>0</v>
      </c>
      <c r="AH122" s="134">
        <f>$F122*('Sheet 2_Inputs &amp; Outputs'!AG$54-'Sheet 2_Inputs &amp; Outputs'!AG$133-'Sheet 2_Inputs &amp; Outputs'!AG$155-'Sheet 2_Inputs &amp; Outputs'!AG$177)</f>
        <v>0</v>
      </c>
      <c r="AI122" s="134">
        <f>$F122*('Sheet 2_Inputs &amp; Outputs'!AH$54-'Sheet 2_Inputs &amp; Outputs'!AH$133-'Sheet 2_Inputs &amp; Outputs'!AH$155-'Sheet 2_Inputs &amp; Outputs'!AH$177)</f>
        <v>0</v>
      </c>
      <c r="AJ122" s="134">
        <f>$F122*('Sheet 2_Inputs &amp; Outputs'!AI$54-'Sheet 2_Inputs &amp; Outputs'!AI$133-'Sheet 2_Inputs &amp; Outputs'!AI$155-'Sheet 2_Inputs &amp; Outputs'!AI$177)</f>
        <v>0</v>
      </c>
      <c r="AK122" s="134">
        <f>$F122*('Sheet 2_Inputs &amp; Outputs'!AJ$54-'Sheet 2_Inputs &amp; Outputs'!AJ$133-'Sheet 2_Inputs &amp; Outputs'!AJ$155-'Sheet 2_Inputs &amp; Outputs'!AJ$177)</f>
        <v>0</v>
      </c>
      <c r="AL122" s="134">
        <f>$F122*('Sheet 2_Inputs &amp; Outputs'!AK$54-'Sheet 2_Inputs &amp; Outputs'!AK$133-'Sheet 2_Inputs &amp; Outputs'!AK$155-'Sheet 2_Inputs &amp; Outputs'!AK$177)</f>
        <v>0</v>
      </c>
      <c r="AM122" s="134">
        <f>$F122*('Sheet 2_Inputs &amp; Outputs'!AL$54-'Sheet 2_Inputs &amp; Outputs'!AL$133-'Sheet 2_Inputs &amp; Outputs'!AL$155-'Sheet 2_Inputs &amp; Outputs'!AL$177)</f>
        <v>0</v>
      </c>
      <c r="AN122" s="332"/>
      <c r="AO122" s="332"/>
      <c r="AP122" s="332"/>
      <c r="AQ122" s="332"/>
      <c r="AR122" s="332"/>
      <c r="AS122" s="332"/>
      <c r="AT122" s="332"/>
      <c r="AU122" s="332"/>
      <c r="AV122" s="332"/>
      <c r="AW122" s="332"/>
      <c r="AX122" s="332"/>
      <c r="AY122" s="332"/>
      <c r="AZ122" s="332"/>
      <c r="BA122" s="332"/>
      <c r="BB122" s="332"/>
      <c r="BC122" s="332"/>
      <c r="BD122" s="332"/>
      <c r="BE122" s="332"/>
      <c r="BF122" s="332"/>
      <c r="BG122" s="332"/>
      <c r="BH122" s="332"/>
      <c r="BI122" s="332"/>
      <c r="BJ122" s="332"/>
      <c r="BK122" s="332"/>
      <c r="BL122" s="332"/>
      <c r="BM122" s="332"/>
    </row>
    <row r="123" spans="2:65" x14ac:dyDescent="0.3">
      <c r="B123" s="312">
        <f t="shared" si="20"/>
        <v>20.040000000000006</v>
      </c>
      <c r="C123" s="120" t="s">
        <v>245</v>
      </c>
      <c r="E123" s="76" t="s">
        <v>55</v>
      </c>
      <c r="F123" s="80">
        <v>0</v>
      </c>
      <c r="G123" s="244" t="s">
        <v>100</v>
      </c>
      <c r="H123" s="260">
        <f t="shared" ca="1" si="19"/>
        <v>0</v>
      </c>
      <c r="I123" s="131">
        <v>0</v>
      </c>
      <c r="J123" s="131">
        <v>0</v>
      </c>
      <c r="K123" s="131">
        <v>0</v>
      </c>
      <c r="L123" s="131">
        <v>0</v>
      </c>
      <c r="M123" s="131">
        <v>0</v>
      </c>
      <c r="N123" s="131">
        <v>0</v>
      </c>
      <c r="O123" s="131">
        <v>0</v>
      </c>
      <c r="P123" s="131">
        <v>0</v>
      </c>
      <c r="Q123" s="131">
        <v>0</v>
      </c>
      <c r="R123" s="131">
        <v>0</v>
      </c>
      <c r="S123" s="131">
        <v>0</v>
      </c>
      <c r="T123" s="131">
        <v>0</v>
      </c>
      <c r="U123" s="131">
        <v>0</v>
      </c>
      <c r="V123" s="131">
        <v>0</v>
      </c>
      <c r="W123" s="131">
        <v>0</v>
      </c>
      <c r="X123" s="131">
        <v>0</v>
      </c>
      <c r="Y123" s="131">
        <v>0</v>
      </c>
      <c r="Z123" s="131">
        <v>0</v>
      </c>
      <c r="AA123" s="131">
        <v>0</v>
      </c>
      <c r="AB123" s="131">
        <v>0</v>
      </c>
      <c r="AC123" s="131">
        <v>0</v>
      </c>
      <c r="AD123" s="131">
        <v>0</v>
      </c>
      <c r="AE123" s="131">
        <v>0</v>
      </c>
      <c r="AF123" s="131">
        <v>0</v>
      </c>
      <c r="AG123" s="131">
        <v>0</v>
      </c>
      <c r="AH123" s="131">
        <v>0</v>
      </c>
      <c r="AI123" s="131">
        <v>0</v>
      </c>
      <c r="AJ123" s="131">
        <v>0</v>
      </c>
      <c r="AK123" s="131">
        <v>0</v>
      </c>
      <c r="AL123" s="131">
        <v>0</v>
      </c>
      <c r="AM123" s="131">
        <v>0</v>
      </c>
      <c r="AN123" s="332"/>
      <c r="AO123" s="332"/>
      <c r="AP123" s="332"/>
      <c r="AQ123" s="332"/>
      <c r="AR123" s="332"/>
      <c r="AS123" s="332"/>
      <c r="AT123" s="332"/>
      <c r="AU123" s="332"/>
      <c r="AV123" s="332"/>
      <c r="AW123" s="332"/>
      <c r="AX123" s="332"/>
      <c r="AY123" s="332"/>
      <c r="AZ123" s="332"/>
      <c r="BA123" s="332"/>
      <c r="BB123" s="332"/>
      <c r="BC123" s="332"/>
      <c r="BD123" s="332"/>
      <c r="BE123" s="332"/>
      <c r="BF123" s="332"/>
      <c r="BG123" s="332"/>
      <c r="BH123" s="332"/>
      <c r="BI123" s="332"/>
      <c r="BJ123" s="332"/>
      <c r="BK123" s="332"/>
      <c r="BL123" s="332"/>
      <c r="BM123" s="332"/>
    </row>
    <row r="124" spans="2:65" x14ac:dyDescent="0.3">
      <c r="B124" s="312">
        <f t="shared" si="20"/>
        <v>20.050000000000008</v>
      </c>
      <c r="C124" s="87" t="s">
        <v>91</v>
      </c>
      <c r="D124" s="87"/>
      <c r="E124" s="76" t="s">
        <v>55</v>
      </c>
      <c r="F124" s="80">
        <v>0</v>
      </c>
      <c r="G124" s="244" t="s">
        <v>100</v>
      </c>
      <c r="H124" s="260">
        <f t="shared" ca="1" si="19"/>
        <v>0</v>
      </c>
      <c r="I124" s="131">
        <v>0</v>
      </c>
      <c r="J124" s="131">
        <v>0</v>
      </c>
      <c r="K124" s="131">
        <v>0</v>
      </c>
      <c r="L124" s="131">
        <v>0</v>
      </c>
      <c r="M124" s="131">
        <v>0</v>
      </c>
      <c r="N124" s="131">
        <v>0</v>
      </c>
      <c r="O124" s="131">
        <v>0</v>
      </c>
      <c r="P124" s="131">
        <v>0</v>
      </c>
      <c r="Q124" s="131">
        <v>0</v>
      </c>
      <c r="R124" s="131">
        <v>0</v>
      </c>
      <c r="S124" s="131">
        <v>0</v>
      </c>
      <c r="T124" s="131">
        <v>0</v>
      </c>
      <c r="U124" s="131">
        <v>0</v>
      </c>
      <c r="V124" s="131">
        <v>0</v>
      </c>
      <c r="W124" s="131">
        <v>0</v>
      </c>
      <c r="X124" s="131">
        <v>0</v>
      </c>
      <c r="Y124" s="131">
        <v>0</v>
      </c>
      <c r="Z124" s="131">
        <v>0</v>
      </c>
      <c r="AA124" s="131">
        <v>0</v>
      </c>
      <c r="AB124" s="131">
        <v>0</v>
      </c>
      <c r="AC124" s="131">
        <v>0</v>
      </c>
      <c r="AD124" s="131">
        <v>0</v>
      </c>
      <c r="AE124" s="131">
        <v>0</v>
      </c>
      <c r="AF124" s="131">
        <v>0</v>
      </c>
      <c r="AG124" s="131">
        <v>0</v>
      </c>
      <c r="AH124" s="131">
        <v>0</v>
      </c>
      <c r="AI124" s="131">
        <v>0</v>
      </c>
      <c r="AJ124" s="131">
        <v>0</v>
      </c>
      <c r="AK124" s="131">
        <v>0</v>
      </c>
      <c r="AL124" s="131">
        <v>0</v>
      </c>
      <c r="AM124" s="131">
        <v>0</v>
      </c>
      <c r="AN124" s="332"/>
      <c r="AO124" s="332"/>
      <c r="AP124" s="332"/>
      <c r="AQ124" s="332"/>
      <c r="AR124" s="332"/>
      <c r="AS124" s="332"/>
      <c r="AT124" s="332"/>
      <c r="AU124" s="332"/>
      <c r="AV124" s="332"/>
      <c r="AW124" s="332"/>
      <c r="AX124" s="332"/>
      <c r="AY124" s="332"/>
      <c r="AZ124" s="332"/>
      <c r="BA124" s="332"/>
      <c r="BB124" s="332"/>
      <c r="BC124" s="332"/>
      <c r="BD124" s="332"/>
      <c r="BE124" s="332"/>
      <c r="BF124" s="332"/>
      <c r="BG124" s="332"/>
      <c r="BH124" s="332"/>
      <c r="BI124" s="332"/>
      <c r="BJ124" s="332"/>
      <c r="BK124" s="332"/>
      <c r="BL124" s="332"/>
      <c r="BM124" s="332"/>
    </row>
    <row r="125" spans="2:65" x14ac:dyDescent="0.3">
      <c r="B125" s="312">
        <f t="shared" si="20"/>
        <v>20.060000000000009</v>
      </c>
      <c r="C125" s="87" t="s">
        <v>91</v>
      </c>
      <c r="D125" s="87"/>
      <c r="E125" s="76" t="s">
        <v>55</v>
      </c>
      <c r="F125" s="80">
        <v>0</v>
      </c>
      <c r="G125" s="244" t="s">
        <v>100</v>
      </c>
      <c r="H125" s="260">
        <f t="shared" ca="1" si="19"/>
        <v>0</v>
      </c>
      <c r="I125" s="131">
        <v>0</v>
      </c>
      <c r="J125" s="131">
        <v>0</v>
      </c>
      <c r="K125" s="131">
        <v>0</v>
      </c>
      <c r="L125" s="131">
        <v>0</v>
      </c>
      <c r="M125" s="131">
        <v>0</v>
      </c>
      <c r="N125" s="131">
        <v>0</v>
      </c>
      <c r="O125" s="131">
        <v>0</v>
      </c>
      <c r="P125" s="131">
        <v>0</v>
      </c>
      <c r="Q125" s="131">
        <v>0</v>
      </c>
      <c r="R125" s="131">
        <v>0</v>
      </c>
      <c r="S125" s="131">
        <v>0</v>
      </c>
      <c r="T125" s="131">
        <v>0</v>
      </c>
      <c r="U125" s="131">
        <v>0</v>
      </c>
      <c r="V125" s="131">
        <v>0</v>
      </c>
      <c r="W125" s="131">
        <v>0</v>
      </c>
      <c r="X125" s="131">
        <v>0</v>
      </c>
      <c r="Y125" s="131">
        <v>0</v>
      </c>
      <c r="Z125" s="131">
        <v>0</v>
      </c>
      <c r="AA125" s="131">
        <v>0</v>
      </c>
      <c r="AB125" s="131">
        <v>0</v>
      </c>
      <c r="AC125" s="131">
        <v>0</v>
      </c>
      <c r="AD125" s="131">
        <v>0</v>
      </c>
      <c r="AE125" s="131">
        <v>0</v>
      </c>
      <c r="AF125" s="131">
        <v>0</v>
      </c>
      <c r="AG125" s="131">
        <v>0</v>
      </c>
      <c r="AH125" s="131">
        <v>0</v>
      </c>
      <c r="AI125" s="131">
        <v>0</v>
      </c>
      <c r="AJ125" s="131">
        <v>0</v>
      </c>
      <c r="AK125" s="131">
        <v>0</v>
      </c>
      <c r="AL125" s="131">
        <v>0</v>
      </c>
      <c r="AM125" s="131">
        <v>0</v>
      </c>
      <c r="AN125" s="332"/>
      <c r="AO125" s="332"/>
      <c r="AP125" s="332"/>
      <c r="AQ125" s="332"/>
      <c r="AR125" s="332"/>
      <c r="AS125" s="332"/>
      <c r="AT125" s="332"/>
      <c r="AU125" s="332"/>
      <c r="AV125" s="332"/>
      <c r="AW125" s="332"/>
      <c r="AX125" s="332"/>
      <c r="AY125" s="332"/>
      <c r="AZ125" s="332"/>
      <c r="BA125" s="332"/>
      <c r="BB125" s="332"/>
      <c r="BC125" s="332"/>
      <c r="BD125" s="332"/>
      <c r="BE125" s="332"/>
      <c r="BF125" s="332"/>
      <c r="BG125" s="332"/>
      <c r="BH125" s="332"/>
      <c r="BI125" s="332"/>
      <c r="BJ125" s="332"/>
      <c r="BK125" s="332"/>
      <c r="BL125" s="332"/>
      <c r="BM125" s="332"/>
    </row>
    <row r="126" spans="2:65" x14ac:dyDescent="0.3">
      <c r="B126" s="312">
        <f t="shared" si="20"/>
        <v>20.070000000000011</v>
      </c>
      <c r="C126" s="87" t="s">
        <v>91</v>
      </c>
      <c r="D126" s="87"/>
      <c r="E126" s="76" t="s">
        <v>55</v>
      </c>
      <c r="F126" s="80">
        <v>0</v>
      </c>
      <c r="G126" s="244" t="s">
        <v>100</v>
      </c>
      <c r="H126" s="260">
        <f t="shared" ca="1" si="19"/>
        <v>0</v>
      </c>
      <c r="I126" s="131">
        <v>0</v>
      </c>
      <c r="J126" s="131">
        <v>0</v>
      </c>
      <c r="K126" s="131">
        <v>0</v>
      </c>
      <c r="L126" s="131">
        <v>0</v>
      </c>
      <c r="M126" s="131">
        <v>0</v>
      </c>
      <c r="N126" s="131">
        <v>0</v>
      </c>
      <c r="O126" s="131">
        <v>0</v>
      </c>
      <c r="P126" s="131">
        <v>0</v>
      </c>
      <c r="Q126" s="131">
        <v>0</v>
      </c>
      <c r="R126" s="131">
        <v>0</v>
      </c>
      <c r="S126" s="131">
        <v>0</v>
      </c>
      <c r="T126" s="131">
        <v>0</v>
      </c>
      <c r="U126" s="131">
        <v>0</v>
      </c>
      <c r="V126" s="131">
        <v>0</v>
      </c>
      <c r="W126" s="131">
        <v>0</v>
      </c>
      <c r="X126" s="131">
        <v>0</v>
      </c>
      <c r="Y126" s="131">
        <v>0</v>
      </c>
      <c r="Z126" s="131">
        <v>0</v>
      </c>
      <c r="AA126" s="131">
        <v>0</v>
      </c>
      <c r="AB126" s="131">
        <v>0</v>
      </c>
      <c r="AC126" s="131">
        <v>0</v>
      </c>
      <c r="AD126" s="131">
        <v>0</v>
      </c>
      <c r="AE126" s="131">
        <v>0</v>
      </c>
      <c r="AF126" s="131">
        <v>0</v>
      </c>
      <c r="AG126" s="131">
        <v>0</v>
      </c>
      <c r="AH126" s="131">
        <v>0</v>
      </c>
      <c r="AI126" s="131">
        <v>0</v>
      </c>
      <c r="AJ126" s="131">
        <v>0</v>
      </c>
      <c r="AK126" s="131">
        <v>0</v>
      </c>
      <c r="AL126" s="131">
        <v>0</v>
      </c>
      <c r="AM126" s="131">
        <v>0</v>
      </c>
      <c r="AN126" s="332"/>
      <c r="AO126" s="332"/>
      <c r="AP126" s="332"/>
      <c r="AQ126" s="332"/>
      <c r="AR126" s="332"/>
      <c r="AS126" s="332"/>
      <c r="AT126" s="332"/>
      <c r="AU126" s="332"/>
      <c r="AV126" s="332"/>
      <c r="AW126" s="332"/>
      <c r="AX126" s="332"/>
      <c r="AY126" s="332"/>
      <c r="AZ126" s="332"/>
      <c r="BA126" s="332"/>
      <c r="BB126" s="332"/>
      <c r="BC126" s="332"/>
      <c r="BD126" s="332"/>
      <c r="BE126" s="332"/>
      <c r="BF126" s="332"/>
      <c r="BG126" s="332"/>
      <c r="BH126" s="332"/>
      <c r="BI126" s="332"/>
      <c r="BJ126" s="332"/>
      <c r="BK126" s="332"/>
      <c r="BL126" s="332"/>
      <c r="BM126" s="332"/>
    </row>
    <row r="127" spans="2:65" x14ac:dyDescent="0.3">
      <c r="B127" s="312">
        <f t="shared" si="20"/>
        <v>20.080000000000013</v>
      </c>
      <c r="C127" s="87" t="s">
        <v>91</v>
      </c>
      <c r="D127" s="87"/>
      <c r="E127" s="76" t="s">
        <v>55</v>
      </c>
      <c r="F127" s="80">
        <v>0</v>
      </c>
      <c r="G127" s="244" t="s">
        <v>100</v>
      </c>
      <c r="H127" s="260">
        <f t="shared" ca="1" si="19"/>
        <v>0</v>
      </c>
      <c r="I127" s="131">
        <v>0</v>
      </c>
      <c r="J127" s="131">
        <v>0</v>
      </c>
      <c r="K127" s="131">
        <v>0</v>
      </c>
      <c r="L127" s="131">
        <v>0</v>
      </c>
      <c r="M127" s="131">
        <v>0</v>
      </c>
      <c r="N127" s="131">
        <v>0</v>
      </c>
      <c r="O127" s="131">
        <v>0</v>
      </c>
      <c r="P127" s="131">
        <v>0</v>
      </c>
      <c r="Q127" s="131">
        <v>0</v>
      </c>
      <c r="R127" s="131">
        <v>0</v>
      </c>
      <c r="S127" s="131">
        <v>0</v>
      </c>
      <c r="T127" s="131">
        <v>0</v>
      </c>
      <c r="U127" s="131">
        <v>0</v>
      </c>
      <c r="V127" s="131">
        <v>0</v>
      </c>
      <c r="W127" s="131">
        <v>0</v>
      </c>
      <c r="X127" s="131">
        <v>0</v>
      </c>
      <c r="Y127" s="131">
        <v>0</v>
      </c>
      <c r="Z127" s="131">
        <v>0</v>
      </c>
      <c r="AA127" s="131">
        <v>0</v>
      </c>
      <c r="AB127" s="131">
        <v>0</v>
      </c>
      <c r="AC127" s="131">
        <v>0</v>
      </c>
      <c r="AD127" s="131">
        <v>0</v>
      </c>
      <c r="AE127" s="131">
        <v>0</v>
      </c>
      <c r="AF127" s="131">
        <v>0</v>
      </c>
      <c r="AG127" s="131">
        <v>0</v>
      </c>
      <c r="AH127" s="131">
        <v>0</v>
      </c>
      <c r="AI127" s="131">
        <v>0</v>
      </c>
      <c r="AJ127" s="131">
        <v>0</v>
      </c>
      <c r="AK127" s="131">
        <v>0</v>
      </c>
      <c r="AL127" s="131">
        <v>0</v>
      </c>
      <c r="AM127" s="131">
        <v>0</v>
      </c>
      <c r="AN127" s="332"/>
      <c r="AO127" s="332"/>
      <c r="AP127" s="332"/>
      <c r="AQ127" s="332"/>
      <c r="AR127" s="332"/>
      <c r="AS127" s="332"/>
      <c r="AT127" s="332"/>
      <c r="AU127" s="332"/>
      <c r="AV127" s="332"/>
      <c r="AW127" s="332"/>
      <c r="AX127" s="332"/>
      <c r="AY127" s="332"/>
      <c r="AZ127" s="332"/>
      <c r="BA127" s="332"/>
      <c r="BB127" s="332"/>
      <c r="BC127" s="332"/>
      <c r="BD127" s="332"/>
      <c r="BE127" s="332"/>
      <c r="BF127" s="332"/>
      <c r="BG127" s="332"/>
      <c r="BH127" s="332"/>
      <c r="BI127" s="332"/>
      <c r="BJ127" s="332"/>
      <c r="BK127" s="332"/>
      <c r="BL127" s="332"/>
      <c r="BM127" s="332"/>
    </row>
    <row r="128" spans="2:65" x14ac:dyDescent="0.3">
      <c r="B128" s="312">
        <f t="shared" si="20"/>
        <v>20.090000000000014</v>
      </c>
      <c r="C128" s="87" t="s">
        <v>91</v>
      </c>
      <c r="D128" s="87"/>
      <c r="E128" s="76" t="s">
        <v>55</v>
      </c>
      <c r="F128" s="80">
        <v>0</v>
      </c>
      <c r="G128" s="244" t="s">
        <v>100</v>
      </c>
      <c r="H128" s="260">
        <f t="shared" ca="1" si="19"/>
        <v>0</v>
      </c>
      <c r="I128" s="131">
        <v>0</v>
      </c>
      <c r="J128" s="131">
        <v>0</v>
      </c>
      <c r="K128" s="131">
        <v>0</v>
      </c>
      <c r="L128" s="131">
        <v>0</v>
      </c>
      <c r="M128" s="131">
        <v>0</v>
      </c>
      <c r="N128" s="131">
        <v>0</v>
      </c>
      <c r="O128" s="131">
        <v>0</v>
      </c>
      <c r="P128" s="131">
        <v>0</v>
      </c>
      <c r="Q128" s="131">
        <v>0</v>
      </c>
      <c r="R128" s="131">
        <v>0</v>
      </c>
      <c r="S128" s="131">
        <v>0</v>
      </c>
      <c r="T128" s="131">
        <v>0</v>
      </c>
      <c r="U128" s="131">
        <v>0</v>
      </c>
      <c r="V128" s="131">
        <v>0</v>
      </c>
      <c r="W128" s="131">
        <v>0</v>
      </c>
      <c r="X128" s="131">
        <v>0</v>
      </c>
      <c r="Y128" s="131">
        <v>0</v>
      </c>
      <c r="Z128" s="131">
        <v>0</v>
      </c>
      <c r="AA128" s="131">
        <v>0</v>
      </c>
      <c r="AB128" s="131">
        <v>0</v>
      </c>
      <c r="AC128" s="131">
        <v>0</v>
      </c>
      <c r="AD128" s="131">
        <v>0</v>
      </c>
      <c r="AE128" s="131">
        <v>0</v>
      </c>
      <c r="AF128" s="131">
        <v>0</v>
      </c>
      <c r="AG128" s="131">
        <v>0</v>
      </c>
      <c r="AH128" s="131">
        <v>0</v>
      </c>
      <c r="AI128" s="131">
        <v>0</v>
      </c>
      <c r="AJ128" s="131">
        <v>0</v>
      </c>
      <c r="AK128" s="131">
        <v>0</v>
      </c>
      <c r="AL128" s="131">
        <v>0</v>
      </c>
      <c r="AM128" s="131">
        <v>0</v>
      </c>
      <c r="AN128" s="332"/>
      <c r="AO128" s="332"/>
      <c r="AP128" s="332"/>
      <c r="AQ128" s="332"/>
      <c r="AR128" s="332"/>
      <c r="AS128" s="332"/>
      <c r="AT128" s="332"/>
      <c r="AU128" s="332"/>
      <c r="AV128" s="332"/>
      <c r="AW128" s="332"/>
      <c r="AX128" s="332"/>
      <c r="AY128" s="332"/>
      <c r="AZ128" s="332"/>
      <c r="BA128" s="332"/>
      <c r="BB128" s="332"/>
      <c r="BC128" s="332"/>
      <c r="BD128" s="332"/>
      <c r="BE128" s="332"/>
      <c r="BF128" s="332"/>
      <c r="BG128" s="332"/>
      <c r="BH128" s="332"/>
      <c r="BI128" s="332"/>
      <c r="BJ128" s="332"/>
      <c r="BK128" s="332"/>
      <c r="BL128" s="332"/>
      <c r="BM128" s="332"/>
    </row>
    <row r="129" spans="2:65" ht="15" thickBot="1" x14ac:dyDescent="0.35">
      <c r="B129" s="312">
        <f t="shared" si="20"/>
        <v>20.100000000000016</v>
      </c>
      <c r="C129" s="87" t="s">
        <v>91</v>
      </c>
      <c r="D129" s="87"/>
      <c r="E129" s="76" t="s">
        <v>55</v>
      </c>
      <c r="F129" s="79">
        <v>0</v>
      </c>
      <c r="G129" s="244" t="s">
        <v>100</v>
      </c>
      <c r="H129" s="260">
        <f t="shared" ca="1" si="19"/>
        <v>0</v>
      </c>
      <c r="I129" s="131">
        <v>0</v>
      </c>
      <c r="J129" s="131">
        <v>0</v>
      </c>
      <c r="K129" s="131">
        <v>0</v>
      </c>
      <c r="L129" s="131">
        <v>0</v>
      </c>
      <c r="M129" s="131">
        <v>0</v>
      </c>
      <c r="N129" s="131">
        <v>0</v>
      </c>
      <c r="O129" s="131">
        <v>0</v>
      </c>
      <c r="P129" s="131">
        <v>0</v>
      </c>
      <c r="Q129" s="131">
        <v>0</v>
      </c>
      <c r="R129" s="131">
        <v>0</v>
      </c>
      <c r="S129" s="131">
        <v>0</v>
      </c>
      <c r="T129" s="131">
        <v>0</v>
      </c>
      <c r="U129" s="131">
        <v>0</v>
      </c>
      <c r="V129" s="131">
        <v>0</v>
      </c>
      <c r="W129" s="131">
        <v>0</v>
      </c>
      <c r="X129" s="131">
        <v>0</v>
      </c>
      <c r="Y129" s="131">
        <v>0</v>
      </c>
      <c r="Z129" s="131">
        <v>0</v>
      </c>
      <c r="AA129" s="131">
        <v>0</v>
      </c>
      <c r="AB129" s="131">
        <v>0</v>
      </c>
      <c r="AC129" s="131">
        <v>0</v>
      </c>
      <c r="AD129" s="131">
        <v>0</v>
      </c>
      <c r="AE129" s="131">
        <v>0</v>
      </c>
      <c r="AF129" s="131">
        <v>0</v>
      </c>
      <c r="AG129" s="131">
        <v>0</v>
      </c>
      <c r="AH129" s="131">
        <v>0</v>
      </c>
      <c r="AI129" s="131">
        <v>0</v>
      </c>
      <c r="AJ129" s="131">
        <v>0</v>
      </c>
      <c r="AK129" s="131">
        <v>0</v>
      </c>
      <c r="AL129" s="131">
        <v>0</v>
      </c>
      <c r="AM129" s="131">
        <v>0</v>
      </c>
      <c r="AN129" s="332"/>
      <c r="AO129" s="332"/>
      <c r="AP129" s="332"/>
      <c r="AQ129" s="332"/>
      <c r="AR129" s="332"/>
      <c r="AS129" s="332"/>
      <c r="AT129" s="332"/>
      <c r="AU129" s="332"/>
      <c r="AV129" s="332"/>
      <c r="AW129" s="332"/>
      <c r="AX129" s="332"/>
      <c r="AY129" s="332"/>
      <c r="AZ129" s="332"/>
      <c r="BA129" s="332"/>
      <c r="BB129" s="332"/>
      <c r="BC129" s="332"/>
      <c r="BD129" s="332"/>
      <c r="BE129" s="332"/>
      <c r="BF129" s="332"/>
      <c r="BG129" s="332"/>
      <c r="BH129" s="332"/>
      <c r="BI129" s="332"/>
      <c r="BJ129" s="332"/>
      <c r="BK129" s="332"/>
      <c r="BL129" s="332"/>
      <c r="BM129" s="332"/>
    </row>
    <row r="130" spans="2:65" ht="15" thickBot="1" x14ac:dyDescent="0.35">
      <c r="C130" s="271" t="s">
        <v>202</v>
      </c>
      <c r="D130" s="101"/>
      <c r="E130" s="101"/>
      <c r="F130" s="272"/>
      <c r="G130" s="273" t="s">
        <v>100</v>
      </c>
      <c r="H130" s="289">
        <f ca="1">SUM(H120:H129)</f>
        <v>0</v>
      </c>
      <c r="I130" s="341">
        <f t="shared" ref="I130:AM130" si="21">SUM(I120:I129)</f>
        <v>0</v>
      </c>
      <c r="J130" s="341">
        <f t="shared" si="21"/>
        <v>0</v>
      </c>
      <c r="K130" s="341">
        <f>SUM(K120:K129)</f>
        <v>0</v>
      </c>
      <c r="L130" s="341">
        <f t="shared" si="21"/>
        <v>0</v>
      </c>
      <c r="M130" s="341">
        <f t="shared" si="21"/>
        <v>0</v>
      </c>
      <c r="N130" s="341">
        <f t="shared" si="21"/>
        <v>0</v>
      </c>
      <c r="O130" s="341">
        <f t="shared" si="21"/>
        <v>0</v>
      </c>
      <c r="P130" s="341">
        <f t="shared" si="21"/>
        <v>0</v>
      </c>
      <c r="Q130" s="341">
        <f t="shared" si="21"/>
        <v>0</v>
      </c>
      <c r="R130" s="341">
        <f t="shared" si="21"/>
        <v>0</v>
      </c>
      <c r="S130" s="341">
        <f t="shared" si="21"/>
        <v>0</v>
      </c>
      <c r="T130" s="341">
        <f t="shared" si="21"/>
        <v>0</v>
      </c>
      <c r="U130" s="341">
        <f t="shared" si="21"/>
        <v>0</v>
      </c>
      <c r="V130" s="341">
        <f t="shared" si="21"/>
        <v>0</v>
      </c>
      <c r="W130" s="341">
        <f t="shared" si="21"/>
        <v>0</v>
      </c>
      <c r="X130" s="341">
        <f t="shared" si="21"/>
        <v>0</v>
      </c>
      <c r="Y130" s="341">
        <f t="shared" si="21"/>
        <v>0</v>
      </c>
      <c r="Z130" s="341">
        <f t="shared" si="21"/>
        <v>0</v>
      </c>
      <c r="AA130" s="341">
        <f t="shared" si="21"/>
        <v>0</v>
      </c>
      <c r="AB130" s="341">
        <f t="shared" si="21"/>
        <v>0</v>
      </c>
      <c r="AC130" s="341">
        <f t="shared" si="21"/>
        <v>0</v>
      </c>
      <c r="AD130" s="341">
        <f t="shared" si="21"/>
        <v>0</v>
      </c>
      <c r="AE130" s="341">
        <f t="shared" si="21"/>
        <v>0</v>
      </c>
      <c r="AF130" s="341">
        <f t="shared" si="21"/>
        <v>0</v>
      </c>
      <c r="AG130" s="341">
        <f t="shared" si="21"/>
        <v>0</v>
      </c>
      <c r="AH130" s="341">
        <f t="shared" si="21"/>
        <v>0</v>
      </c>
      <c r="AI130" s="341">
        <f t="shared" si="21"/>
        <v>0</v>
      </c>
      <c r="AJ130" s="341">
        <f t="shared" si="21"/>
        <v>0</v>
      </c>
      <c r="AK130" s="341">
        <f t="shared" si="21"/>
        <v>0</v>
      </c>
      <c r="AL130" s="341">
        <f t="shared" si="21"/>
        <v>0</v>
      </c>
      <c r="AM130" s="341">
        <f t="shared" si="21"/>
        <v>0</v>
      </c>
    </row>
    <row r="131" spans="2:65" x14ac:dyDescent="0.3">
      <c r="C131" s="278"/>
      <c r="D131" s="99"/>
      <c r="F131" s="279"/>
      <c r="I131" s="280"/>
      <c r="J131" s="280"/>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280"/>
    </row>
  </sheetData>
  <sheetProtection algorithmName="SHA-512" hashValue="aU68p7kF1B0iW4m7UoHi4auSv+lmLaUaJ7OYZ++iKr6NhrnXT0cLgrgnaznVqn3pTobJaSS4WTSz3fGhWSkAsA==" saltValue="2OdGsRNLH7LFUSzJhn+09w==" spinCount="100000" sheet="1" objects="1" scenarios="1" formatCells="0" formatColumns="0" formatRows="0"/>
  <phoneticPr fontId="24" type="noConversion"/>
  <conditionalFormatting sqref="I6:AM25">
    <cfRule type="containsText" dxfId="13" priority="16" operator="containsText" text="Blank">
      <formula>NOT(ISERROR(SEARCH("Blank",I6)))</formula>
    </cfRule>
  </conditionalFormatting>
  <conditionalFormatting sqref="I30:AM49">
    <cfRule type="containsText" dxfId="12" priority="15" operator="containsText" text="Blank">
      <formula>NOT(ISERROR(SEARCH("Blank",I30)))</formula>
    </cfRule>
  </conditionalFormatting>
  <conditionalFormatting sqref="I56:AM60">
    <cfRule type="expression" dxfId="11" priority="12">
      <formula>I$2&gt;analysis_period</formula>
    </cfRule>
  </conditionalFormatting>
  <conditionalFormatting sqref="I65:AM69">
    <cfRule type="expression" dxfId="10" priority="11">
      <formula>I$2&gt;analysis_period</formula>
    </cfRule>
  </conditionalFormatting>
  <conditionalFormatting sqref="I77:AM85">
    <cfRule type="expression" dxfId="9" priority="10">
      <formula>I$2&gt;analysis_period</formula>
    </cfRule>
  </conditionalFormatting>
  <conditionalFormatting sqref="I91:AM99">
    <cfRule type="expression" dxfId="8" priority="9">
      <formula>I$2&gt;analysis_period</formula>
    </cfRule>
  </conditionalFormatting>
  <conditionalFormatting sqref="I106:AM106">
    <cfRule type="expression" dxfId="7" priority="8">
      <formula>I$2&gt;analysis_period</formula>
    </cfRule>
  </conditionalFormatting>
  <conditionalFormatting sqref="I109:AM115">
    <cfRule type="expression" dxfId="6" priority="7">
      <formula>I$2&gt;analysis_period</formula>
    </cfRule>
  </conditionalFormatting>
  <conditionalFormatting sqref="I120:AM120">
    <cfRule type="expression" dxfId="5" priority="6">
      <formula>I$2&gt;analysis_period</formula>
    </cfRule>
  </conditionalFormatting>
  <conditionalFormatting sqref="I123:AM129">
    <cfRule type="expression" dxfId="4" priority="5">
      <formula>I$2&gt;analysis_period</formula>
    </cfRule>
  </conditionalFormatting>
  <conditionalFormatting sqref="I107:AM108">
    <cfRule type="expression" dxfId="3" priority="4">
      <formula>I$2&gt;analysis_period</formula>
    </cfRule>
  </conditionalFormatting>
  <conditionalFormatting sqref="I121:AM122">
    <cfRule type="expression" dxfId="2" priority="3">
      <formula>I$2&gt;analysis_period</formula>
    </cfRule>
  </conditionalFormatting>
  <conditionalFormatting sqref="I76:AM76">
    <cfRule type="expression" dxfId="1" priority="2">
      <formula>I$2&gt;analysis_period</formula>
    </cfRule>
  </conditionalFormatting>
  <conditionalFormatting sqref="I90:AM90">
    <cfRule type="expression" dxfId="0" priority="1">
      <formula>I$2&gt;analysis_period</formula>
    </cfRule>
  </conditionalFormatting>
  <hyperlinks>
    <hyperlink ref="E119" r:id="rId1" xr:uid="{1214FDC5-6CB2-4EB7-AB1B-14D04E645A20}"/>
    <hyperlink ref="E75" r:id="rId2" xr:uid="{EBB8B84F-5FD0-431D-8EDE-2FC34654DF2C}"/>
    <hyperlink ref="E89" r:id="rId3" xr:uid="{07564E05-E293-4FE9-A023-D31B5DF73DF7}"/>
    <hyperlink ref="E105" r:id="rId4" xr:uid="{A6D6D3A1-A11C-43D3-8127-EDA4BE2E2AF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AD1E-4F2B-4968-90CC-C82DECBB1BB0}">
  <sheetPr>
    <tabColor rgb="FF004D71"/>
  </sheetPr>
  <dimension ref="A1:AQ51"/>
  <sheetViews>
    <sheetView tabSelected="1" zoomScale="90" zoomScaleNormal="90" workbookViewId="0">
      <selection activeCell="N37" sqref="N37"/>
    </sheetView>
  </sheetViews>
  <sheetFormatPr defaultColWidth="9.109375" defaultRowHeight="13.8" x14ac:dyDescent="0.3"/>
  <cols>
    <col min="1" max="1" width="13.33203125" style="4" customWidth="1"/>
    <col min="2" max="2" width="33.44140625" style="4" customWidth="1"/>
    <col min="3" max="3" width="3" style="4" customWidth="1"/>
    <col min="4" max="5" width="8.5546875" style="4" customWidth="1"/>
    <col min="6" max="6" width="25.88671875" style="4" customWidth="1"/>
    <col min="7" max="7" width="8.5546875" style="4" customWidth="1"/>
    <col min="8" max="9" width="7" style="4" bestFit="1" customWidth="1"/>
    <col min="10" max="10" width="5.109375" style="4" customWidth="1"/>
    <col min="11" max="11" width="17.109375" style="4" bestFit="1" customWidth="1"/>
    <col min="12" max="12" width="7.5546875" style="4" customWidth="1"/>
    <col min="13" max="13" width="12.88671875" style="4" bestFit="1" customWidth="1"/>
    <col min="14" max="14" width="12.88671875" style="4" customWidth="1"/>
    <col min="15" max="43" width="12.88671875" style="4" bestFit="1" customWidth="1"/>
    <col min="44" max="16384" width="9.109375" style="14"/>
  </cols>
  <sheetData>
    <row r="1" spans="1:43" s="5" customFormat="1" ht="24" customHeight="1" x14ac:dyDescent="0.45">
      <c r="A1" s="49" t="s">
        <v>159</v>
      </c>
      <c r="B1" s="16"/>
      <c r="C1" s="16"/>
      <c r="D1" s="81"/>
      <c r="E1" s="81"/>
      <c r="F1" s="81"/>
      <c r="G1" s="82"/>
      <c r="H1" s="16"/>
      <c r="I1" s="16"/>
      <c r="J1" s="16"/>
      <c r="K1" s="16"/>
      <c r="L1" s="16"/>
      <c r="M1" s="112" t="s">
        <v>246</v>
      </c>
      <c r="N1" s="111"/>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row>
    <row r="2" spans="1:43" s="5" customFormat="1" ht="14.4" customHeight="1" thickBot="1" x14ac:dyDescent="0.5">
      <c r="A2" s="49"/>
      <c r="B2" s="16"/>
      <c r="C2" s="16"/>
      <c r="D2" s="81"/>
      <c r="E2" s="81"/>
      <c r="F2" s="81"/>
      <c r="G2" s="5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s="5" customFormat="1" ht="14.4" x14ac:dyDescent="0.3">
      <c r="A3" s="16"/>
      <c r="B3" s="16"/>
      <c r="C3" s="16"/>
      <c r="D3" s="16"/>
      <c r="E3" s="16"/>
      <c r="F3" s="16"/>
      <c r="G3" s="16"/>
      <c r="H3" s="16"/>
      <c r="I3" s="16"/>
      <c r="J3" s="16"/>
      <c r="K3" s="16"/>
      <c r="L3" s="16"/>
      <c r="M3" s="92" t="str">
        <f>CONCATENATE("Net Present Value (",discountrate*100,"%)")</f>
        <v>Net Present Value (7%)</v>
      </c>
      <c r="N3" s="114"/>
      <c r="O3" s="93">
        <f ca="1">OFFSET($M43,0,analysis_start-2020,1,1)+NPV(discountrate,OFFSET($M43,0,analysis_start-2020+1,1,analysis_period))</f>
        <v>0</v>
      </c>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s="5" customFormat="1" ht="21" x14ac:dyDescent="0.4">
      <c r="A4" s="50" t="s">
        <v>144</v>
      </c>
      <c r="B4" s="16"/>
      <c r="C4" s="16"/>
      <c r="D4" s="16"/>
      <c r="E4" s="16"/>
      <c r="F4" s="16"/>
      <c r="G4" s="16"/>
      <c r="H4" s="16"/>
      <c r="I4" s="16"/>
      <c r="J4" s="16"/>
      <c r="K4" s="16"/>
      <c r="L4" s="16"/>
      <c r="M4" s="19" t="str">
        <f>CONCATENATE("Net Present Value (",discountrate_low*100,"%)")</f>
        <v>Net Present Value (3%)</v>
      </c>
      <c r="N4" s="115"/>
      <c r="O4" s="20">
        <f ca="1">OFFSET($M43,0,analysis_start-2020,1,1)+NPV(discountrate_low,OFFSET($M43,0,analysis_start-2020+1,1,analysis_period))</f>
        <v>0</v>
      </c>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row>
    <row r="5" spans="1:43" s="5" customFormat="1" ht="14.4" x14ac:dyDescent="0.3">
      <c r="A5" s="16"/>
      <c r="B5" s="16"/>
      <c r="C5" s="16"/>
      <c r="D5" s="16"/>
      <c r="E5" s="16"/>
      <c r="F5" s="16"/>
      <c r="G5" s="16"/>
      <c r="H5" s="16"/>
      <c r="I5" s="16"/>
      <c r="J5" s="16"/>
      <c r="K5" s="16"/>
      <c r="L5" s="16"/>
      <c r="M5" s="19" t="str">
        <f>CONCATENATE("Net Present Value (",discountrate_high*100,"%)")</f>
        <v>Net Present Value (10%)</v>
      </c>
      <c r="N5" s="115"/>
      <c r="O5" s="20">
        <f ca="1">OFFSET($M43,0,analysis_start-2020,1,1)+NPV(discountrate_high,OFFSET($M43,0,analysis_start-2020+1,1,analysis_period))</f>
        <v>0</v>
      </c>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row>
    <row r="6" spans="1:43" s="5" customFormat="1" ht="15" thickBot="1" x14ac:dyDescent="0.35">
      <c r="A6" s="16"/>
      <c r="B6" s="51" t="s">
        <v>7</v>
      </c>
      <c r="C6" s="51"/>
      <c r="D6" s="51"/>
      <c r="E6" s="51"/>
      <c r="F6" s="51"/>
      <c r="G6" s="51"/>
      <c r="H6" s="51"/>
      <c r="I6" s="51"/>
      <c r="J6" s="51"/>
      <c r="K6" s="51"/>
      <c r="L6" s="16"/>
      <c r="M6" s="21" t="s">
        <v>254</v>
      </c>
      <c r="N6" s="116"/>
      <c r="O6" s="113" t="e">
        <f ca="1">(K41-K21)/(K35-K15)</f>
        <v>#DIV/0!</v>
      </c>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row>
    <row r="7" spans="1:43" s="5" customFormat="1" x14ac:dyDescent="0.3">
      <c r="A7" s="16"/>
      <c r="B7" s="52" t="s">
        <v>154</v>
      </c>
      <c r="C7" s="51"/>
      <c r="D7" s="53">
        <f>discountrate</f>
        <v>7.0000000000000007E-2</v>
      </c>
      <c r="E7" s="51"/>
      <c r="F7" s="51"/>
      <c r="G7" s="51"/>
      <c r="H7" s="51"/>
      <c r="I7" s="51"/>
      <c r="J7" s="51"/>
      <c r="K7" s="51"/>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s="5" customFormat="1" x14ac:dyDescent="0.3">
      <c r="A8" s="16"/>
      <c r="B8" s="52" t="s">
        <v>8</v>
      </c>
      <c r="C8" s="51"/>
      <c r="D8" s="54">
        <f>analysis_period</f>
        <v>15</v>
      </c>
      <c r="E8" s="51"/>
      <c r="F8" s="51"/>
      <c r="G8" s="51"/>
      <c r="H8" s="51"/>
      <c r="I8" s="51"/>
      <c r="J8" s="51"/>
      <c r="K8" s="51"/>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s="5" customFormat="1" x14ac:dyDescent="0.3">
      <c r="A9" s="16"/>
      <c r="B9" s="52" t="s">
        <v>9</v>
      </c>
      <c r="C9" s="51"/>
      <c r="D9" s="54">
        <f>analysis_start</f>
        <v>2022</v>
      </c>
      <c r="E9" s="55" t="s">
        <v>145</v>
      </c>
      <c r="F9" s="51"/>
      <c r="G9" s="51"/>
      <c r="H9" s="51"/>
      <c r="I9" s="51"/>
      <c r="J9" s="51"/>
      <c r="K9" s="51"/>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row>
    <row r="10" spans="1:43" s="5" customFormat="1" x14ac:dyDescent="0.3">
      <c r="A10" s="16"/>
      <c r="B10" s="52"/>
      <c r="C10" s="51"/>
      <c r="D10" s="51"/>
      <c r="E10" s="51"/>
      <c r="F10" s="51"/>
      <c r="G10" s="51"/>
      <c r="H10" s="51"/>
      <c r="I10" s="51"/>
      <c r="J10" s="51"/>
      <c r="K10" s="51"/>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1:43" s="5" customFormat="1" x14ac:dyDescent="0.3">
      <c r="A11" s="16"/>
      <c r="B11" s="52"/>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x14ac:dyDescent="0.3">
      <c r="A12" s="22" t="s">
        <v>146</v>
      </c>
      <c r="B12" s="23"/>
      <c r="C12" s="23"/>
      <c r="D12" s="24"/>
      <c r="E12" s="23"/>
      <c r="F12" s="23"/>
      <c r="G12" s="18" t="s">
        <v>147</v>
      </c>
      <c r="H12" s="18" t="s">
        <v>148</v>
      </c>
      <c r="I12" s="18"/>
      <c r="J12" s="23"/>
      <c r="K12" s="25" t="s">
        <v>149</v>
      </c>
      <c r="L12" s="25"/>
      <c r="M12" s="18" t="s">
        <v>20</v>
      </c>
      <c r="N12" s="18" t="s">
        <v>21</v>
      </c>
      <c r="O12" s="18" t="s">
        <v>22</v>
      </c>
      <c r="P12" s="18" t="s">
        <v>23</v>
      </c>
      <c r="Q12" s="18" t="s">
        <v>24</v>
      </c>
      <c r="R12" s="18" t="s">
        <v>25</v>
      </c>
      <c r="S12" s="18" t="s">
        <v>26</v>
      </c>
      <c r="T12" s="18" t="s">
        <v>27</v>
      </c>
      <c r="U12" s="18" t="s">
        <v>28</v>
      </c>
      <c r="V12" s="18" t="s">
        <v>29</v>
      </c>
      <c r="W12" s="18" t="s">
        <v>30</v>
      </c>
      <c r="X12" s="18" t="s">
        <v>31</v>
      </c>
      <c r="Y12" s="18" t="s">
        <v>32</v>
      </c>
      <c r="Z12" s="18" t="s">
        <v>33</v>
      </c>
      <c r="AA12" s="18" t="s">
        <v>34</v>
      </c>
      <c r="AB12" s="18" t="s">
        <v>35</v>
      </c>
      <c r="AC12" s="18" t="s">
        <v>36</v>
      </c>
      <c r="AD12" s="18" t="s">
        <v>37</v>
      </c>
      <c r="AE12" s="18" t="s">
        <v>38</v>
      </c>
      <c r="AF12" s="18" t="s">
        <v>39</v>
      </c>
      <c r="AG12" s="18" t="s">
        <v>40</v>
      </c>
      <c r="AH12" s="18" t="s">
        <v>41</v>
      </c>
      <c r="AI12" s="18" t="s">
        <v>42</v>
      </c>
      <c r="AJ12" s="18" t="s">
        <v>43</v>
      </c>
      <c r="AK12" s="18" t="s">
        <v>44</v>
      </c>
      <c r="AL12" s="18" t="s">
        <v>45</v>
      </c>
      <c r="AM12" s="18" t="s">
        <v>46</v>
      </c>
      <c r="AN12" s="18" t="s">
        <v>47</v>
      </c>
      <c r="AO12" s="18" t="s">
        <v>48</v>
      </c>
      <c r="AP12" s="18" t="s">
        <v>49</v>
      </c>
      <c r="AQ12" s="18" t="s">
        <v>84</v>
      </c>
    </row>
    <row r="13" spans="1:43" ht="14.4" x14ac:dyDescent="0.3">
      <c r="A13" s="23"/>
      <c r="B13" s="26" t="s">
        <v>150</v>
      </c>
      <c r="C13" s="27"/>
      <c r="D13" s="23"/>
      <c r="E13" s="23"/>
      <c r="F13" s="23"/>
      <c r="G13" s="28">
        <f>analysis_start</f>
        <v>2022</v>
      </c>
      <c r="H13" s="23">
        <f>G13+analysis_period-1</f>
        <v>2036</v>
      </c>
      <c r="I13" s="23"/>
      <c r="J13" s="23"/>
      <c r="K13" s="29">
        <f ca="1">(1+discountrate)*NPV(discountrate,OFFSET($N13,0,0,1,analysis_period))</f>
        <v>0</v>
      </c>
      <c r="L13" s="30"/>
      <c r="M13" s="30">
        <f>'Sheet 3_Project Capex and Opex'!G$29</f>
        <v>0</v>
      </c>
      <c r="N13" s="30">
        <f>'Sheet 3_Project Capex and Opex'!H$29</f>
        <v>0</v>
      </c>
      <c r="O13" s="30">
        <f>'Sheet 3_Project Capex and Opex'!I$29</f>
        <v>0</v>
      </c>
      <c r="P13" s="30">
        <f>'Sheet 3_Project Capex and Opex'!J$29</f>
        <v>0</v>
      </c>
      <c r="Q13" s="30">
        <f>'Sheet 3_Project Capex and Opex'!K$29</f>
        <v>0</v>
      </c>
      <c r="R13" s="30">
        <f>'Sheet 3_Project Capex and Opex'!L$29</f>
        <v>0</v>
      </c>
      <c r="S13" s="30">
        <f>'Sheet 3_Project Capex and Opex'!M$29</f>
        <v>0</v>
      </c>
      <c r="T13" s="30">
        <f>'Sheet 3_Project Capex and Opex'!N$29</f>
        <v>0</v>
      </c>
      <c r="U13" s="30">
        <f>'Sheet 3_Project Capex and Opex'!O$29</f>
        <v>0</v>
      </c>
      <c r="V13" s="30">
        <f>'Sheet 3_Project Capex and Opex'!P$29</f>
        <v>0</v>
      </c>
      <c r="W13" s="30">
        <f>'Sheet 3_Project Capex and Opex'!Q$29</f>
        <v>0</v>
      </c>
      <c r="X13" s="30">
        <f>'Sheet 3_Project Capex and Opex'!R$29</f>
        <v>0</v>
      </c>
      <c r="Y13" s="30">
        <f>'Sheet 3_Project Capex and Opex'!S$29</f>
        <v>0</v>
      </c>
      <c r="Z13" s="30">
        <f>'Sheet 3_Project Capex and Opex'!T$29</f>
        <v>0</v>
      </c>
      <c r="AA13" s="30">
        <f>'Sheet 3_Project Capex and Opex'!U$29</f>
        <v>0</v>
      </c>
      <c r="AB13" s="30">
        <f>'Sheet 3_Project Capex and Opex'!V$29</f>
        <v>0</v>
      </c>
      <c r="AC13" s="30">
        <f>'Sheet 3_Project Capex and Opex'!W$29</f>
        <v>0</v>
      </c>
      <c r="AD13" s="30">
        <f>'Sheet 3_Project Capex and Opex'!X$29</f>
        <v>0</v>
      </c>
      <c r="AE13" s="30">
        <f>'Sheet 3_Project Capex and Opex'!Y$29</f>
        <v>0</v>
      </c>
      <c r="AF13" s="30">
        <f>'Sheet 3_Project Capex and Opex'!Z$29</f>
        <v>0</v>
      </c>
      <c r="AG13" s="30">
        <f>'Sheet 3_Project Capex and Opex'!AA$29</f>
        <v>0</v>
      </c>
      <c r="AH13" s="30">
        <f>'Sheet 3_Project Capex and Opex'!AB$29</f>
        <v>0</v>
      </c>
      <c r="AI13" s="30">
        <f>'Sheet 3_Project Capex and Opex'!AC$29</f>
        <v>0</v>
      </c>
      <c r="AJ13" s="30">
        <f>'Sheet 3_Project Capex and Opex'!AD$29</f>
        <v>0</v>
      </c>
      <c r="AK13" s="30">
        <f>'Sheet 3_Project Capex and Opex'!AE$29</f>
        <v>0</v>
      </c>
      <c r="AL13" s="30">
        <f>'Sheet 3_Project Capex and Opex'!AF$29</f>
        <v>0</v>
      </c>
      <c r="AM13" s="30">
        <f>'Sheet 3_Project Capex and Opex'!AG$29</f>
        <v>0</v>
      </c>
      <c r="AN13" s="30">
        <f>'Sheet 3_Project Capex and Opex'!AH$29</f>
        <v>0</v>
      </c>
      <c r="AO13" s="30">
        <f>'Sheet 3_Project Capex and Opex'!AI$29</f>
        <v>0</v>
      </c>
      <c r="AP13" s="30">
        <f>'Sheet 3_Project Capex and Opex'!AJ$29</f>
        <v>0</v>
      </c>
      <c r="AQ13" s="30">
        <f>'Sheet 3_Project Capex and Opex'!AK$29</f>
        <v>0</v>
      </c>
    </row>
    <row r="14" spans="1:43" ht="14.4" x14ac:dyDescent="0.3">
      <c r="A14" s="23"/>
      <c r="B14" s="26" t="s">
        <v>232</v>
      </c>
      <c r="C14" s="23"/>
      <c r="D14" s="23"/>
      <c r="E14" s="23"/>
      <c r="F14" s="23"/>
      <c r="G14" s="28">
        <f>analysis_start</f>
        <v>2022</v>
      </c>
      <c r="H14" s="23">
        <f>G14+analysis_period-1</f>
        <v>2036</v>
      </c>
      <c r="I14" s="23"/>
      <c r="J14" s="23"/>
      <c r="K14" s="29">
        <f ca="1">(1+discountrate)*NPV(discountrate,OFFSET($N14,0,0,1,analysis_period))</f>
        <v>0</v>
      </c>
      <c r="L14" s="30"/>
      <c r="M14" s="30">
        <f>'Sheet 3_Project Capex and Opex'!G$91</f>
        <v>0</v>
      </c>
      <c r="N14" s="30">
        <f>'Sheet 3_Project Capex and Opex'!H$91</f>
        <v>0</v>
      </c>
      <c r="O14" s="30">
        <f>'Sheet 3_Project Capex and Opex'!I$91</f>
        <v>0</v>
      </c>
      <c r="P14" s="30">
        <f>'Sheet 3_Project Capex and Opex'!J$91</f>
        <v>0</v>
      </c>
      <c r="Q14" s="30">
        <f>'Sheet 3_Project Capex and Opex'!K$91</f>
        <v>0</v>
      </c>
      <c r="R14" s="30">
        <f>'Sheet 3_Project Capex and Opex'!L$91</f>
        <v>0</v>
      </c>
      <c r="S14" s="30">
        <f>'Sheet 3_Project Capex and Opex'!M$91</f>
        <v>0</v>
      </c>
      <c r="T14" s="30">
        <f>'Sheet 3_Project Capex and Opex'!N$91</f>
        <v>0</v>
      </c>
      <c r="U14" s="30">
        <f>'Sheet 3_Project Capex and Opex'!O$91</f>
        <v>0</v>
      </c>
      <c r="V14" s="30">
        <f>'Sheet 3_Project Capex and Opex'!P$91</f>
        <v>0</v>
      </c>
      <c r="W14" s="30">
        <f>'Sheet 3_Project Capex and Opex'!Q$91</f>
        <v>0</v>
      </c>
      <c r="X14" s="30">
        <f>'Sheet 3_Project Capex and Opex'!R$91</f>
        <v>0</v>
      </c>
      <c r="Y14" s="30">
        <f>'Sheet 3_Project Capex and Opex'!S$91</f>
        <v>0</v>
      </c>
      <c r="Z14" s="30">
        <f>'Sheet 3_Project Capex and Opex'!T$91</f>
        <v>0</v>
      </c>
      <c r="AA14" s="30">
        <f>'Sheet 3_Project Capex and Opex'!U$91</f>
        <v>0</v>
      </c>
      <c r="AB14" s="30">
        <f>'Sheet 3_Project Capex and Opex'!V$91</f>
        <v>0</v>
      </c>
      <c r="AC14" s="30">
        <f>'Sheet 3_Project Capex and Opex'!W$91</f>
        <v>0</v>
      </c>
      <c r="AD14" s="30">
        <f>'Sheet 3_Project Capex and Opex'!X$91</f>
        <v>0</v>
      </c>
      <c r="AE14" s="30">
        <f>'Sheet 3_Project Capex and Opex'!Y$91</f>
        <v>0</v>
      </c>
      <c r="AF14" s="30">
        <f>'Sheet 3_Project Capex and Opex'!Z$91</f>
        <v>0</v>
      </c>
      <c r="AG14" s="30">
        <f>'Sheet 3_Project Capex and Opex'!AA$91</f>
        <v>0</v>
      </c>
      <c r="AH14" s="30">
        <f>'Sheet 3_Project Capex and Opex'!AB$91</f>
        <v>0</v>
      </c>
      <c r="AI14" s="30">
        <f>'Sheet 3_Project Capex and Opex'!AC$91</f>
        <v>0</v>
      </c>
      <c r="AJ14" s="30">
        <f>'Sheet 3_Project Capex and Opex'!AD$91</f>
        <v>0</v>
      </c>
      <c r="AK14" s="30">
        <f>'Sheet 3_Project Capex and Opex'!AE$91</f>
        <v>0</v>
      </c>
      <c r="AL14" s="30">
        <f>'Sheet 3_Project Capex and Opex'!AF$91</f>
        <v>0</v>
      </c>
      <c r="AM14" s="30">
        <f>'Sheet 3_Project Capex and Opex'!AG$91</f>
        <v>0</v>
      </c>
      <c r="AN14" s="30">
        <f>'Sheet 3_Project Capex and Opex'!AH$91</f>
        <v>0</v>
      </c>
      <c r="AO14" s="30">
        <f>'Sheet 3_Project Capex and Opex'!AI$91</f>
        <v>0</v>
      </c>
      <c r="AP14" s="30">
        <f>'Sheet 3_Project Capex and Opex'!AJ$91</f>
        <v>0</v>
      </c>
      <c r="AQ14" s="30">
        <f>'Sheet 3_Project Capex and Opex'!AK$91</f>
        <v>0</v>
      </c>
    </row>
    <row r="15" spans="1:43" ht="14.4" x14ac:dyDescent="0.3">
      <c r="A15" s="23"/>
      <c r="B15" s="31" t="s">
        <v>151</v>
      </c>
      <c r="C15" s="32"/>
      <c r="D15" s="32"/>
      <c r="E15" s="32"/>
      <c r="F15" s="32"/>
      <c r="G15" s="32"/>
      <c r="H15" s="32"/>
      <c r="I15" s="32"/>
      <c r="J15" s="32"/>
      <c r="K15" s="33">
        <f ca="1">(1+discountrate)*NPV(discountrate,OFFSET($N15,0,0,1,analysis_period))</f>
        <v>0</v>
      </c>
      <c r="L15" s="34"/>
      <c r="M15" s="34">
        <f>SUM(M13:M14)</f>
        <v>0</v>
      </c>
      <c r="N15" s="34">
        <f t="shared" ref="N15:AQ15" si="0">SUM(N13:N14)</f>
        <v>0</v>
      </c>
      <c r="O15" s="34">
        <f t="shared" si="0"/>
        <v>0</v>
      </c>
      <c r="P15" s="34">
        <f t="shared" si="0"/>
        <v>0</v>
      </c>
      <c r="Q15" s="34">
        <f t="shared" si="0"/>
        <v>0</v>
      </c>
      <c r="R15" s="34">
        <f t="shared" si="0"/>
        <v>0</v>
      </c>
      <c r="S15" s="34">
        <f t="shared" si="0"/>
        <v>0</v>
      </c>
      <c r="T15" s="34">
        <f t="shared" si="0"/>
        <v>0</v>
      </c>
      <c r="U15" s="34">
        <f t="shared" si="0"/>
        <v>0</v>
      </c>
      <c r="V15" s="34">
        <f t="shared" si="0"/>
        <v>0</v>
      </c>
      <c r="W15" s="34">
        <f t="shared" si="0"/>
        <v>0</v>
      </c>
      <c r="X15" s="34">
        <f t="shared" si="0"/>
        <v>0</v>
      </c>
      <c r="Y15" s="34">
        <f t="shared" si="0"/>
        <v>0</v>
      </c>
      <c r="Z15" s="34">
        <f t="shared" si="0"/>
        <v>0</v>
      </c>
      <c r="AA15" s="34">
        <f t="shared" si="0"/>
        <v>0</v>
      </c>
      <c r="AB15" s="34">
        <f t="shared" si="0"/>
        <v>0</v>
      </c>
      <c r="AC15" s="34">
        <f t="shared" si="0"/>
        <v>0</v>
      </c>
      <c r="AD15" s="34">
        <f t="shared" si="0"/>
        <v>0</v>
      </c>
      <c r="AE15" s="34">
        <f t="shared" si="0"/>
        <v>0</v>
      </c>
      <c r="AF15" s="34">
        <f t="shared" si="0"/>
        <v>0</v>
      </c>
      <c r="AG15" s="34">
        <f t="shared" si="0"/>
        <v>0</v>
      </c>
      <c r="AH15" s="34">
        <f t="shared" si="0"/>
        <v>0</v>
      </c>
      <c r="AI15" s="34">
        <f t="shared" si="0"/>
        <v>0</v>
      </c>
      <c r="AJ15" s="34">
        <f t="shared" si="0"/>
        <v>0</v>
      </c>
      <c r="AK15" s="34">
        <f t="shared" si="0"/>
        <v>0</v>
      </c>
      <c r="AL15" s="34">
        <f t="shared" si="0"/>
        <v>0</v>
      </c>
      <c r="AM15" s="34">
        <f t="shared" si="0"/>
        <v>0</v>
      </c>
      <c r="AN15" s="34">
        <f t="shared" si="0"/>
        <v>0</v>
      </c>
      <c r="AO15" s="34">
        <f t="shared" si="0"/>
        <v>0</v>
      </c>
      <c r="AP15" s="34">
        <f t="shared" si="0"/>
        <v>0</v>
      </c>
      <c r="AQ15" s="34">
        <f t="shared" si="0"/>
        <v>0</v>
      </c>
    </row>
    <row r="16" spans="1:43" ht="14.4" x14ac:dyDescent="0.3">
      <c r="A16" s="23"/>
      <c r="B16" s="35"/>
      <c r="C16" s="23"/>
      <c r="D16" s="23"/>
      <c r="E16" s="23"/>
      <c r="F16" s="23"/>
      <c r="G16" s="23"/>
      <c r="H16" s="23"/>
      <c r="I16" s="23"/>
      <c r="J16" s="23"/>
      <c r="K16" s="36"/>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row>
    <row r="17" spans="1:43" ht="14.4" x14ac:dyDescent="0.3">
      <c r="A17" s="22" t="s">
        <v>129</v>
      </c>
      <c r="B17" s="35"/>
      <c r="C17" s="23"/>
      <c r="D17" s="23"/>
      <c r="E17" s="23"/>
      <c r="F17" s="23"/>
      <c r="G17" s="23"/>
      <c r="H17" s="23"/>
      <c r="I17" s="23"/>
      <c r="J17" s="23"/>
      <c r="K17" s="29"/>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row>
    <row r="18" spans="1:43" ht="14.4" x14ac:dyDescent="0.3">
      <c r="A18" s="23"/>
      <c r="B18" s="26" t="s">
        <v>233</v>
      </c>
      <c r="C18" s="23"/>
      <c r="D18" s="23"/>
      <c r="E18" s="23"/>
      <c r="F18" s="23"/>
      <c r="G18" s="28">
        <f t="shared" ref="G18:G20" si="1">analysis_start</f>
        <v>2022</v>
      </c>
      <c r="H18" s="23">
        <f>G18+analysis_period-1</f>
        <v>2036</v>
      </c>
      <c r="I18" s="23"/>
      <c r="J18" s="23"/>
      <c r="K18" s="38">
        <f ca="1">(1+discountrate)*NPV(discountrate,OFFSET($N18,0,0,1,analysis_period))</f>
        <v>0</v>
      </c>
      <c r="L18" s="39"/>
      <c r="M18" s="30">
        <f>SUMPRODUCT('Sheet 1_Assumptions'!$D$32:$D$51,'Sheet 2_Inputs &amp; Outputs'!H$64:H$83)+SUMPRODUCT('Sheet 1_Assumptions'!$D$32:$D$51,'Sheet 2_Inputs &amp; Outputs'!H$86:H$105)+SUMPRODUCT('Sheet 1_Assumptions'!$D$32:$D$51,'Sheet 2_Inputs &amp; Outputs'!H$108:H$127)</f>
        <v>0</v>
      </c>
      <c r="N18" s="30">
        <f>SUMPRODUCT('Sheet 1_Assumptions'!$D$32:$D$51,'Sheet 2_Inputs &amp; Outputs'!I$64:I$83)+SUMPRODUCT('Sheet 1_Assumptions'!$D$32:$D$51,'Sheet 2_Inputs &amp; Outputs'!I$86:I$105)+SUMPRODUCT('Sheet 1_Assumptions'!$D$32:$D$51,'Sheet 2_Inputs &amp; Outputs'!I$108:I$127)</f>
        <v>0</v>
      </c>
      <c r="O18" s="30">
        <f>SUMPRODUCT('Sheet 1_Assumptions'!$D$32:$D$51,'Sheet 2_Inputs &amp; Outputs'!J$64:J$83)+SUMPRODUCT('Sheet 1_Assumptions'!$D$32:$D$51,'Sheet 2_Inputs &amp; Outputs'!J$86:J$105)+SUMPRODUCT('Sheet 1_Assumptions'!$D$32:$D$51,'Sheet 2_Inputs &amp; Outputs'!J$108:J$127)</f>
        <v>0</v>
      </c>
      <c r="P18" s="30">
        <f>SUMPRODUCT('Sheet 1_Assumptions'!$D$32:$D$51,'Sheet 2_Inputs &amp; Outputs'!K$64:K$83)+SUMPRODUCT('Sheet 1_Assumptions'!$D$32:$D$51,'Sheet 2_Inputs &amp; Outputs'!K$86:K$105)+SUMPRODUCT('Sheet 1_Assumptions'!$D$32:$D$51,'Sheet 2_Inputs &amp; Outputs'!K$108:K$127)</f>
        <v>0</v>
      </c>
      <c r="Q18" s="30">
        <f>SUMPRODUCT('Sheet 1_Assumptions'!$D$32:$D$51,'Sheet 2_Inputs &amp; Outputs'!L$64:L$83)+SUMPRODUCT('Sheet 1_Assumptions'!$D$32:$D$51,'Sheet 2_Inputs &amp; Outputs'!L$86:L$105)+SUMPRODUCT('Sheet 1_Assumptions'!$D$32:$D$51,'Sheet 2_Inputs &amp; Outputs'!L$108:L$127)</f>
        <v>0</v>
      </c>
      <c r="R18" s="30">
        <f>SUMPRODUCT('Sheet 1_Assumptions'!$D$32:$D$51,'Sheet 2_Inputs &amp; Outputs'!M$64:M$83)+SUMPRODUCT('Sheet 1_Assumptions'!$D$32:$D$51,'Sheet 2_Inputs &amp; Outputs'!M$86:M$105)+SUMPRODUCT('Sheet 1_Assumptions'!$D$32:$D$51,'Sheet 2_Inputs &amp; Outputs'!M$108:M$127)</f>
        <v>0</v>
      </c>
      <c r="S18" s="30">
        <f>SUMPRODUCT('Sheet 1_Assumptions'!$D$32:$D$51,'Sheet 2_Inputs &amp; Outputs'!N$64:N$83)+SUMPRODUCT('Sheet 1_Assumptions'!$D$32:$D$51,'Sheet 2_Inputs &amp; Outputs'!N$86:N$105)+SUMPRODUCT('Sheet 1_Assumptions'!$D$32:$D$51,'Sheet 2_Inputs &amp; Outputs'!N$108:N$127)</f>
        <v>0</v>
      </c>
      <c r="T18" s="30">
        <f>SUMPRODUCT('Sheet 1_Assumptions'!$D$32:$D$51,'Sheet 2_Inputs &amp; Outputs'!O$64:O$83)+SUMPRODUCT('Sheet 1_Assumptions'!$D$32:$D$51,'Sheet 2_Inputs &amp; Outputs'!O$86:O$105)+SUMPRODUCT('Sheet 1_Assumptions'!$D$32:$D$51,'Sheet 2_Inputs &amp; Outputs'!O$108:O$127)</f>
        <v>0</v>
      </c>
      <c r="U18" s="30">
        <f>SUMPRODUCT('Sheet 1_Assumptions'!$D$32:$D$51,'Sheet 2_Inputs &amp; Outputs'!P$64:P$83)+SUMPRODUCT('Sheet 1_Assumptions'!$D$32:$D$51,'Sheet 2_Inputs &amp; Outputs'!P$86:P$105)+SUMPRODUCT('Sheet 1_Assumptions'!$D$32:$D$51,'Sheet 2_Inputs &amp; Outputs'!P$108:P$127)</f>
        <v>0</v>
      </c>
      <c r="V18" s="30">
        <f>SUMPRODUCT('Sheet 1_Assumptions'!$D$32:$D$51,'Sheet 2_Inputs &amp; Outputs'!Q$64:Q$83)+SUMPRODUCT('Sheet 1_Assumptions'!$D$32:$D$51,'Sheet 2_Inputs &amp; Outputs'!Q$86:Q$105)+SUMPRODUCT('Sheet 1_Assumptions'!$D$32:$D$51,'Sheet 2_Inputs &amp; Outputs'!Q$108:Q$127)</f>
        <v>0</v>
      </c>
      <c r="W18" s="30">
        <f>SUMPRODUCT('Sheet 1_Assumptions'!$D$32:$D$51,'Sheet 2_Inputs &amp; Outputs'!R$64:R$83)+SUMPRODUCT('Sheet 1_Assumptions'!$D$32:$D$51,'Sheet 2_Inputs &amp; Outputs'!R$86:R$105)+SUMPRODUCT('Sheet 1_Assumptions'!$D$32:$D$51,'Sheet 2_Inputs &amp; Outputs'!R$108:R$127)</f>
        <v>0</v>
      </c>
      <c r="X18" s="30">
        <f>SUMPRODUCT('Sheet 1_Assumptions'!$D$32:$D$51,'Sheet 2_Inputs &amp; Outputs'!S$64:S$83)+SUMPRODUCT('Sheet 1_Assumptions'!$D$32:$D$51,'Sheet 2_Inputs &amp; Outputs'!S$86:S$105)+SUMPRODUCT('Sheet 1_Assumptions'!$D$32:$D$51,'Sheet 2_Inputs &amp; Outputs'!S$108:S$127)</f>
        <v>0</v>
      </c>
      <c r="Y18" s="30">
        <f>SUMPRODUCT('Sheet 1_Assumptions'!$D$32:$D$51,'Sheet 2_Inputs &amp; Outputs'!T$64:T$83)+SUMPRODUCT('Sheet 1_Assumptions'!$D$32:$D$51,'Sheet 2_Inputs &amp; Outputs'!T$86:T$105)+SUMPRODUCT('Sheet 1_Assumptions'!$D$32:$D$51,'Sheet 2_Inputs &amp; Outputs'!T$108:T$127)</f>
        <v>0</v>
      </c>
      <c r="Z18" s="30">
        <f>SUMPRODUCT('Sheet 1_Assumptions'!$D$32:$D$51,'Sheet 2_Inputs &amp; Outputs'!U$64:U$83)+SUMPRODUCT('Sheet 1_Assumptions'!$D$32:$D$51,'Sheet 2_Inputs &amp; Outputs'!U$86:U$105)+SUMPRODUCT('Sheet 1_Assumptions'!$D$32:$D$51,'Sheet 2_Inputs &amp; Outputs'!U$108:U$127)</f>
        <v>0</v>
      </c>
      <c r="AA18" s="30">
        <f>SUMPRODUCT('Sheet 1_Assumptions'!$D$32:$D$51,'Sheet 2_Inputs &amp; Outputs'!V$64:V$83)+SUMPRODUCT('Sheet 1_Assumptions'!$D$32:$D$51,'Sheet 2_Inputs &amp; Outputs'!V$86:V$105)+SUMPRODUCT('Sheet 1_Assumptions'!$D$32:$D$51,'Sheet 2_Inputs &amp; Outputs'!V$108:V$127)</f>
        <v>0</v>
      </c>
      <c r="AB18" s="30">
        <f>SUMPRODUCT('Sheet 1_Assumptions'!$D$32:$D$51,'Sheet 2_Inputs &amp; Outputs'!W$64:W$83)+SUMPRODUCT('Sheet 1_Assumptions'!$D$32:$D$51,'Sheet 2_Inputs &amp; Outputs'!W$86:W$105)+SUMPRODUCT('Sheet 1_Assumptions'!$D$32:$D$51,'Sheet 2_Inputs &amp; Outputs'!W$108:W$127)</f>
        <v>0</v>
      </c>
      <c r="AC18" s="30">
        <f>SUMPRODUCT('Sheet 1_Assumptions'!$D$32:$D$51,'Sheet 2_Inputs &amp; Outputs'!X$64:X$83)+SUMPRODUCT('Sheet 1_Assumptions'!$D$32:$D$51,'Sheet 2_Inputs &amp; Outputs'!X$86:X$105)+SUMPRODUCT('Sheet 1_Assumptions'!$D$32:$D$51,'Sheet 2_Inputs &amp; Outputs'!X$108:X$127)</f>
        <v>0</v>
      </c>
      <c r="AD18" s="30">
        <f>SUMPRODUCT('Sheet 1_Assumptions'!$D$32:$D$51,'Sheet 2_Inputs &amp; Outputs'!Y$64:Y$83)+SUMPRODUCT('Sheet 1_Assumptions'!$D$32:$D$51,'Sheet 2_Inputs &amp; Outputs'!Y$86:Y$105)+SUMPRODUCT('Sheet 1_Assumptions'!$D$32:$D$51,'Sheet 2_Inputs &amp; Outputs'!Y$108:Y$127)</f>
        <v>0</v>
      </c>
      <c r="AE18" s="30">
        <f>SUMPRODUCT('Sheet 1_Assumptions'!$D$32:$D$51,'Sheet 2_Inputs &amp; Outputs'!Z$64:Z$83)+SUMPRODUCT('Sheet 1_Assumptions'!$D$32:$D$51,'Sheet 2_Inputs &amp; Outputs'!Z$86:Z$105)+SUMPRODUCT('Sheet 1_Assumptions'!$D$32:$D$51,'Sheet 2_Inputs &amp; Outputs'!Z$108:Z$127)</f>
        <v>0</v>
      </c>
      <c r="AF18" s="30">
        <f>SUMPRODUCT('Sheet 1_Assumptions'!$D$32:$D$51,'Sheet 2_Inputs &amp; Outputs'!AA$64:AA$83)+SUMPRODUCT('Sheet 1_Assumptions'!$D$32:$D$51,'Sheet 2_Inputs &amp; Outputs'!AA$86:AA$105)+SUMPRODUCT('Sheet 1_Assumptions'!$D$32:$D$51,'Sheet 2_Inputs &amp; Outputs'!AA$108:AA$127)</f>
        <v>0</v>
      </c>
      <c r="AG18" s="30">
        <f>SUMPRODUCT('Sheet 1_Assumptions'!$D$32:$D$51,'Sheet 2_Inputs &amp; Outputs'!AB$64:AB$83)+SUMPRODUCT('Sheet 1_Assumptions'!$D$32:$D$51,'Sheet 2_Inputs &amp; Outputs'!AB$86:AB$105)+SUMPRODUCT('Sheet 1_Assumptions'!$D$32:$D$51,'Sheet 2_Inputs &amp; Outputs'!AB$108:AB$127)</f>
        <v>0</v>
      </c>
      <c r="AH18" s="30">
        <f>SUMPRODUCT('Sheet 1_Assumptions'!$D$32:$D$51,'Sheet 2_Inputs &amp; Outputs'!AC$64:AC$83)+SUMPRODUCT('Sheet 1_Assumptions'!$D$32:$D$51,'Sheet 2_Inputs &amp; Outputs'!AC$86:AC$105)+SUMPRODUCT('Sheet 1_Assumptions'!$D$32:$D$51,'Sheet 2_Inputs &amp; Outputs'!AC$108:AC$127)</f>
        <v>0</v>
      </c>
      <c r="AI18" s="30">
        <f>SUMPRODUCT('Sheet 1_Assumptions'!$D$32:$D$51,'Sheet 2_Inputs &amp; Outputs'!AD$64:AD$83)+SUMPRODUCT('Sheet 1_Assumptions'!$D$32:$D$51,'Sheet 2_Inputs &amp; Outputs'!AD$86:AD$105)+SUMPRODUCT('Sheet 1_Assumptions'!$D$32:$D$51,'Sheet 2_Inputs &amp; Outputs'!AD$108:AD$127)</f>
        <v>0</v>
      </c>
      <c r="AJ18" s="30">
        <f>SUMPRODUCT('Sheet 1_Assumptions'!$D$32:$D$51,'Sheet 2_Inputs &amp; Outputs'!AE$64:AE$83)+SUMPRODUCT('Sheet 1_Assumptions'!$D$32:$D$51,'Sheet 2_Inputs &amp; Outputs'!AE$86:AE$105)+SUMPRODUCT('Sheet 1_Assumptions'!$D$32:$D$51,'Sheet 2_Inputs &amp; Outputs'!AE$108:AE$127)</f>
        <v>0</v>
      </c>
      <c r="AK18" s="30">
        <f>SUMPRODUCT('Sheet 1_Assumptions'!$D$32:$D$51,'Sheet 2_Inputs &amp; Outputs'!AF$64:AF$83)+SUMPRODUCT('Sheet 1_Assumptions'!$D$32:$D$51,'Sheet 2_Inputs &amp; Outputs'!AF$86:AF$105)+SUMPRODUCT('Sheet 1_Assumptions'!$D$32:$D$51,'Sheet 2_Inputs &amp; Outputs'!AF$108:AF$127)</f>
        <v>0</v>
      </c>
      <c r="AL18" s="30">
        <f>SUMPRODUCT('Sheet 1_Assumptions'!$D$32:$D$51,'Sheet 2_Inputs &amp; Outputs'!AG$64:AG$83)+SUMPRODUCT('Sheet 1_Assumptions'!$D$32:$D$51,'Sheet 2_Inputs &amp; Outputs'!AG$86:AG$105)+SUMPRODUCT('Sheet 1_Assumptions'!$D$32:$D$51,'Sheet 2_Inputs &amp; Outputs'!AG$108:AG$127)</f>
        <v>0</v>
      </c>
      <c r="AM18" s="30">
        <f>SUMPRODUCT('Sheet 1_Assumptions'!$D$32:$D$51,'Sheet 2_Inputs &amp; Outputs'!AH$64:AH$83)+SUMPRODUCT('Sheet 1_Assumptions'!$D$32:$D$51,'Sheet 2_Inputs &amp; Outputs'!AH$86:AH$105)+SUMPRODUCT('Sheet 1_Assumptions'!$D$32:$D$51,'Sheet 2_Inputs &amp; Outputs'!AH$108:AH$127)</f>
        <v>0</v>
      </c>
      <c r="AN18" s="30">
        <f>SUMPRODUCT('Sheet 1_Assumptions'!$D$32:$D$51,'Sheet 2_Inputs &amp; Outputs'!AI$64:AI$83)+SUMPRODUCT('Sheet 1_Assumptions'!$D$32:$D$51,'Sheet 2_Inputs &amp; Outputs'!AI$86:AI$105)+SUMPRODUCT('Sheet 1_Assumptions'!$D$32:$D$51,'Sheet 2_Inputs &amp; Outputs'!AI$108:AI$127)</f>
        <v>0</v>
      </c>
      <c r="AO18" s="30">
        <f>SUMPRODUCT('Sheet 1_Assumptions'!$D$32:$D$51,'Sheet 2_Inputs &amp; Outputs'!AJ$64:AJ$83)+SUMPRODUCT('Sheet 1_Assumptions'!$D$32:$D$51,'Sheet 2_Inputs &amp; Outputs'!AJ$86:AJ$105)+SUMPRODUCT('Sheet 1_Assumptions'!$D$32:$D$51,'Sheet 2_Inputs &amp; Outputs'!AJ$108:AJ$127)</f>
        <v>0</v>
      </c>
      <c r="AP18" s="30">
        <f>SUMPRODUCT('Sheet 1_Assumptions'!$D$32:$D$51,'Sheet 2_Inputs &amp; Outputs'!AK$64:AK$83)+SUMPRODUCT('Sheet 1_Assumptions'!$D$32:$D$51,'Sheet 2_Inputs &amp; Outputs'!AK$86:AK$105)+SUMPRODUCT('Sheet 1_Assumptions'!$D$32:$D$51,'Sheet 2_Inputs &amp; Outputs'!AK$108:AK$127)</f>
        <v>0</v>
      </c>
      <c r="AQ18" s="30">
        <f>SUMPRODUCT('Sheet 1_Assumptions'!$D$32:$D$51,'Sheet 2_Inputs &amp; Outputs'!AL$64:AL$83)+SUMPRODUCT('Sheet 1_Assumptions'!$D$32:$D$51,'Sheet 2_Inputs &amp; Outputs'!AL$86:AL$105)+SUMPRODUCT('Sheet 1_Assumptions'!$D$32:$D$51,'Sheet 2_Inputs &amp; Outputs'!AL$108:AL$127)</f>
        <v>0</v>
      </c>
    </row>
    <row r="19" spans="1:43" ht="14.4" x14ac:dyDescent="0.3">
      <c r="A19" s="23"/>
      <c r="B19" s="26" t="s">
        <v>216</v>
      </c>
      <c r="C19" s="23"/>
      <c r="D19" s="23"/>
      <c r="E19" s="23"/>
      <c r="F19" s="23"/>
      <c r="G19" s="28">
        <f t="shared" si="1"/>
        <v>2022</v>
      </c>
      <c r="H19" s="23">
        <f>G19+analysis_period-1</f>
        <v>2036</v>
      </c>
      <c r="I19" s="23"/>
      <c r="J19" s="23"/>
      <c r="K19" s="38">
        <f ca="1">(1+discountrate)*NPV(discountrate,OFFSET($N19,0,0,1,analysis_period))</f>
        <v>0</v>
      </c>
      <c r="L19" s="39"/>
      <c r="M19" s="30">
        <f>'Sheet 4_Benefits'!I$86</f>
        <v>0</v>
      </c>
      <c r="N19" s="30">
        <f>'Sheet 4_Benefits'!J$86</f>
        <v>0</v>
      </c>
      <c r="O19" s="30">
        <f>'Sheet 4_Benefits'!K$86</f>
        <v>0</v>
      </c>
      <c r="P19" s="30">
        <f>'Sheet 4_Benefits'!L$86</f>
        <v>0</v>
      </c>
      <c r="Q19" s="30">
        <f>'Sheet 4_Benefits'!M$86</f>
        <v>0</v>
      </c>
      <c r="R19" s="30">
        <f>'Sheet 4_Benefits'!N$86</f>
        <v>0</v>
      </c>
      <c r="S19" s="30">
        <f>'Sheet 4_Benefits'!O$86</f>
        <v>0</v>
      </c>
      <c r="T19" s="30">
        <f>'Sheet 4_Benefits'!P$86</f>
        <v>0</v>
      </c>
      <c r="U19" s="30">
        <f>'Sheet 4_Benefits'!Q$86</f>
        <v>0</v>
      </c>
      <c r="V19" s="30">
        <f>'Sheet 4_Benefits'!R$86</f>
        <v>0</v>
      </c>
      <c r="W19" s="30">
        <f>'Sheet 4_Benefits'!S$86</f>
        <v>0</v>
      </c>
      <c r="X19" s="30">
        <f>'Sheet 4_Benefits'!T$86</f>
        <v>0</v>
      </c>
      <c r="Y19" s="30">
        <f>'Sheet 4_Benefits'!U$86</f>
        <v>0</v>
      </c>
      <c r="Z19" s="30">
        <f>'Sheet 4_Benefits'!V$86</f>
        <v>0</v>
      </c>
      <c r="AA19" s="30">
        <f>'Sheet 4_Benefits'!W$86</f>
        <v>0</v>
      </c>
      <c r="AB19" s="30">
        <f>'Sheet 4_Benefits'!X$86</f>
        <v>0</v>
      </c>
      <c r="AC19" s="30">
        <f>'Sheet 4_Benefits'!Y$86</f>
        <v>0</v>
      </c>
      <c r="AD19" s="30">
        <f>'Sheet 4_Benefits'!Z$86</f>
        <v>0</v>
      </c>
      <c r="AE19" s="30">
        <f>'Sheet 4_Benefits'!AA$86</f>
        <v>0</v>
      </c>
      <c r="AF19" s="30">
        <f>'Sheet 4_Benefits'!AB$86</f>
        <v>0</v>
      </c>
      <c r="AG19" s="30">
        <f>'Sheet 4_Benefits'!AC$86</f>
        <v>0</v>
      </c>
      <c r="AH19" s="30">
        <f>'Sheet 4_Benefits'!AD$86</f>
        <v>0</v>
      </c>
      <c r="AI19" s="30">
        <f>'Sheet 4_Benefits'!AE$86</f>
        <v>0</v>
      </c>
      <c r="AJ19" s="30">
        <f>'Sheet 4_Benefits'!AF$86</f>
        <v>0</v>
      </c>
      <c r="AK19" s="30">
        <f>'Sheet 4_Benefits'!AG$86</f>
        <v>0</v>
      </c>
      <c r="AL19" s="30">
        <f>'Sheet 4_Benefits'!AH$86</f>
        <v>0</v>
      </c>
      <c r="AM19" s="30">
        <f>'Sheet 4_Benefits'!AI$86</f>
        <v>0</v>
      </c>
      <c r="AN19" s="30">
        <f>'Sheet 4_Benefits'!AJ$86</f>
        <v>0</v>
      </c>
      <c r="AO19" s="30">
        <f>'Sheet 4_Benefits'!AK$86</f>
        <v>0</v>
      </c>
      <c r="AP19" s="30">
        <f>'Sheet 4_Benefits'!AL$86</f>
        <v>0</v>
      </c>
      <c r="AQ19" s="30">
        <f>'Sheet 4_Benefits'!AM$86</f>
        <v>0</v>
      </c>
    </row>
    <row r="20" spans="1:43" ht="14.4" x14ac:dyDescent="0.3">
      <c r="A20" s="23"/>
      <c r="B20" s="26" t="s">
        <v>217</v>
      </c>
      <c r="C20" s="23"/>
      <c r="D20" s="23"/>
      <c r="E20" s="23"/>
      <c r="F20" s="23"/>
      <c r="G20" s="28">
        <f t="shared" si="1"/>
        <v>2022</v>
      </c>
      <c r="H20" s="23">
        <f>G20+analysis_period-1</f>
        <v>2036</v>
      </c>
      <c r="I20" s="23"/>
      <c r="J20" s="23"/>
      <c r="K20" s="38">
        <f ca="1">(1+discountrate)*NPV(discountrate,OFFSET($N20,0,0,1,analysis_period))</f>
        <v>0</v>
      </c>
      <c r="L20" s="39"/>
      <c r="M20" s="30">
        <f>'Sheet 4_Benefits'!I$116</f>
        <v>0</v>
      </c>
      <c r="N20" s="30">
        <f>'Sheet 4_Benefits'!J$116</f>
        <v>0</v>
      </c>
      <c r="O20" s="30">
        <f>'Sheet 4_Benefits'!K$116</f>
        <v>0</v>
      </c>
      <c r="P20" s="30">
        <f>'Sheet 4_Benefits'!L$116</f>
        <v>0</v>
      </c>
      <c r="Q20" s="30">
        <f>'Sheet 4_Benefits'!M$116</f>
        <v>0</v>
      </c>
      <c r="R20" s="30">
        <f>'Sheet 4_Benefits'!N$116</f>
        <v>0</v>
      </c>
      <c r="S20" s="30">
        <f>'Sheet 4_Benefits'!O$116</f>
        <v>0</v>
      </c>
      <c r="T20" s="30">
        <f>'Sheet 4_Benefits'!P$116</f>
        <v>0</v>
      </c>
      <c r="U20" s="30">
        <f>'Sheet 4_Benefits'!Q$116</f>
        <v>0</v>
      </c>
      <c r="V20" s="30">
        <f>'Sheet 4_Benefits'!R$116</f>
        <v>0</v>
      </c>
      <c r="W20" s="30">
        <f>'Sheet 4_Benefits'!S$116</f>
        <v>0</v>
      </c>
      <c r="X20" s="30">
        <f>'Sheet 4_Benefits'!T$116</f>
        <v>0</v>
      </c>
      <c r="Y20" s="30">
        <f>'Sheet 4_Benefits'!U$116</f>
        <v>0</v>
      </c>
      <c r="Z20" s="30">
        <f>'Sheet 4_Benefits'!V$116</f>
        <v>0</v>
      </c>
      <c r="AA20" s="30">
        <f>'Sheet 4_Benefits'!W$116</f>
        <v>0</v>
      </c>
      <c r="AB20" s="30">
        <f>'Sheet 4_Benefits'!X$116</f>
        <v>0</v>
      </c>
      <c r="AC20" s="30">
        <f>'Sheet 4_Benefits'!Y$116</f>
        <v>0</v>
      </c>
      <c r="AD20" s="30">
        <f>'Sheet 4_Benefits'!Z$116</f>
        <v>0</v>
      </c>
      <c r="AE20" s="30">
        <f>'Sheet 4_Benefits'!AA$116</f>
        <v>0</v>
      </c>
      <c r="AF20" s="30">
        <f>'Sheet 4_Benefits'!AB$116</f>
        <v>0</v>
      </c>
      <c r="AG20" s="30">
        <f>'Sheet 4_Benefits'!AC$116</f>
        <v>0</v>
      </c>
      <c r="AH20" s="30">
        <f>'Sheet 4_Benefits'!AD$116</f>
        <v>0</v>
      </c>
      <c r="AI20" s="30">
        <f>'Sheet 4_Benefits'!AE$116</f>
        <v>0</v>
      </c>
      <c r="AJ20" s="30">
        <f>'Sheet 4_Benefits'!AF$116</f>
        <v>0</v>
      </c>
      <c r="AK20" s="30">
        <f>'Sheet 4_Benefits'!AG$116</f>
        <v>0</v>
      </c>
      <c r="AL20" s="30">
        <f>'Sheet 4_Benefits'!AH$116</f>
        <v>0</v>
      </c>
      <c r="AM20" s="30">
        <f>'Sheet 4_Benefits'!AI$116</f>
        <v>0</v>
      </c>
      <c r="AN20" s="30">
        <f>'Sheet 4_Benefits'!AJ$116</f>
        <v>0</v>
      </c>
      <c r="AO20" s="30">
        <f>'Sheet 4_Benefits'!AK$116</f>
        <v>0</v>
      </c>
      <c r="AP20" s="30">
        <f>'Sheet 4_Benefits'!AL$116</f>
        <v>0</v>
      </c>
      <c r="AQ20" s="30">
        <f>'Sheet 4_Benefits'!AM$116</f>
        <v>0</v>
      </c>
    </row>
    <row r="21" spans="1:43" ht="14.4" x14ac:dyDescent="0.3">
      <c r="A21" s="23"/>
      <c r="B21" s="31" t="s">
        <v>152</v>
      </c>
      <c r="C21" s="32"/>
      <c r="D21" s="32"/>
      <c r="E21" s="32"/>
      <c r="F21" s="32"/>
      <c r="G21" s="40"/>
      <c r="H21" s="32"/>
      <c r="I21" s="32"/>
      <c r="J21" s="32"/>
      <c r="K21" s="33">
        <f ca="1">(1+discountrate)*NPV(discountrate,OFFSET($N21,0,0,1,analysis_period))</f>
        <v>0</v>
      </c>
      <c r="L21" s="41"/>
      <c r="M21" s="34">
        <f>SUM(M18:M20)</f>
        <v>0</v>
      </c>
      <c r="N21" s="34">
        <f t="shared" ref="N21:AP21" si="2">SUM(N18:N20)</f>
        <v>0</v>
      </c>
      <c r="O21" s="34">
        <f t="shared" si="2"/>
        <v>0</v>
      </c>
      <c r="P21" s="34">
        <f t="shared" si="2"/>
        <v>0</v>
      </c>
      <c r="Q21" s="34">
        <f t="shared" si="2"/>
        <v>0</v>
      </c>
      <c r="R21" s="34">
        <f t="shared" si="2"/>
        <v>0</v>
      </c>
      <c r="S21" s="34">
        <f t="shared" si="2"/>
        <v>0</v>
      </c>
      <c r="T21" s="34">
        <f>SUM(T18:T20)</f>
        <v>0</v>
      </c>
      <c r="U21" s="34">
        <f t="shared" si="2"/>
        <v>0</v>
      </c>
      <c r="V21" s="34">
        <f t="shared" si="2"/>
        <v>0</v>
      </c>
      <c r="W21" s="34">
        <f t="shared" si="2"/>
        <v>0</v>
      </c>
      <c r="X21" s="34">
        <f t="shared" si="2"/>
        <v>0</v>
      </c>
      <c r="Y21" s="34">
        <f t="shared" si="2"/>
        <v>0</v>
      </c>
      <c r="Z21" s="34">
        <f t="shared" si="2"/>
        <v>0</v>
      </c>
      <c r="AA21" s="34">
        <f t="shared" si="2"/>
        <v>0</v>
      </c>
      <c r="AB21" s="34">
        <f t="shared" si="2"/>
        <v>0</v>
      </c>
      <c r="AC21" s="34">
        <f t="shared" si="2"/>
        <v>0</v>
      </c>
      <c r="AD21" s="34">
        <f t="shared" si="2"/>
        <v>0</v>
      </c>
      <c r="AE21" s="34">
        <f t="shared" si="2"/>
        <v>0</v>
      </c>
      <c r="AF21" s="34">
        <f t="shared" si="2"/>
        <v>0</v>
      </c>
      <c r="AG21" s="34">
        <f t="shared" si="2"/>
        <v>0</v>
      </c>
      <c r="AH21" s="34">
        <f t="shared" si="2"/>
        <v>0</v>
      </c>
      <c r="AI21" s="34">
        <f t="shared" si="2"/>
        <v>0</v>
      </c>
      <c r="AJ21" s="34">
        <f t="shared" si="2"/>
        <v>0</v>
      </c>
      <c r="AK21" s="34">
        <f t="shared" si="2"/>
        <v>0</v>
      </c>
      <c r="AL21" s="34">
        <f t="shared" si="2"/>
        <v>0</v>
      </c>
      <c r="AM21" s="34">
        <f t="shared" si="2"/>
        <v>0</v>
      </c>
      <c r="AN21" s="34">
        <f t="shared" si="2"/>
        <v>0</v>
      </c>
      <c r="AO21" s="34">
        <f t="shared" si="2"/>
        <v>0</v>
      </c>
      <c r="AP21" s="34">
        <f t="shared" si="2"/>
        <v>0</v>
      </c>
      <c r="AQ21" s="34">
        <f>SUM(AQ18:AQ20)</f>
        <v>0</v>
      </c>
    </row>
    <row r="24" spans="1:43" ht="21" x14ac:dyDescent="0.4">
      <c r="A24" s="50" t="s">
        <v>203</v>
      </c>
      <c r="B24" s="16"/>
      <c r="C24" s="16"/>
      <c r="D24" s="16"/>
      <c r="E24" s="16"/>
      <c r="F24" s="16"/>
      <c r="G24" s="16"/>
      <c r="H24" s="16"/>
      <c r="I24" s="16"/>
      <c r="J24" s="16"/>
      <c r="K24" s="52"/>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x14ac:dyDescent="0.3">
      <c r="A25" s="16"/>
      <c r="B25" s="16"/>
      <c r="C25" s="16"/>
      <c r="D25" s="16"/>
      <c r="E25" s="16"/>
      <c r="F25" s="16"/>
      <c r="G25" s="16"/>
      <c r="H25" s="16"/>
      <c r="I25" s="16"/>
      <c r="J25" s="16"/>
      <c r="K25" s="52"/>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x14ac:dyDescent="0.3">
      <c r="A26" s="16"/>
      <c r="B26" s="51" t="s">
        <v>7</v>
      </c>
      <c r="C26" s="51"/>
      <c r="D26" s="51"/>
      <c r="E26" s="51"/>
      <c r="F26" s="51"/>
      <c r="G26" s="51"/>
      <c r="H26" s="51"/>
      <c r="I26" s="51"/>
      <c r="J26" s="51"/>
      <c r="K26" s="57"/>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1:43" x14ac:dyDescent="0.3">
      <c r="A27" s="16"/>
      <c r="B27" s="52" t="s">
        <v>154</v>
      </c>
      <c r="C27" s="51"/>
      <c r="D27" s="53">
        <f>discountrate</f>
        <v>7.0000000000000007E-2</v>
      </c>
      <c r="E27" s="51"/>
      <c r="F27" s="51"/>
      <c r="G27" s="51"/>
      <c r="H27" s="51"/>
      <c r="I27" s="51"/>
      <c r="J27" s="51"/>
      <c r="K27" s="57"/>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row>
    <row r="28" spans="1:43" x14ac:dyDescent="0.3">
      <c r="A28" s="16"/>
      <c r="B28" s="52" t="s">
        <v>8</v>
      </c>
      <c r="C28" s="51"/>
      <c r="D28" s="54">
        <f>analysis_period</f>
        <v>15</v>
      </c>
      <c r="E28" s="51"/>
      <c r="F28" s="51"/>
      <c r="G28" s="51"/>
      <c r="H28" s="51"/>
      <c r="I28" s="51"/>
      <c r="J28" s="51"/>
      <c r="K28" s="57"/>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x14ac:dyDescent="0.3">
      <c r="A29" s="16"/>
      <c r="B29" s="52" t="s">
        <v>9</v>
      </c>
      <c r="C29" s="51"/>
      <c r="D29" s="54">
        <f>analysis_start</f>
        <v>2022</v>
      </c>
      <c r="E29" s="55" t="s">
        <v>145</v>
      </c>
      <c r="F29" s="51"/>
      <c r="G29" s="51"/>
      <c r="H29" s="51"/>
      <c r="I29" s="51"/>
      <c r="J29" s="51"/>
      <c r="K29" s="57"/>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x14ac:dyDescent="0.3">
      <c r="A30" s="16"/>
      <c r="B30" s="52"/>
      <c r="C30" s="51"/>
      <c r="D30" s="51"/>
      <c r="E30" s="51"/>
      <c r="F30" s="51"/>
      <c r="G30" s="51"/>
      <c r="H30" s="51"/>
      <c r="I30" s="51"/>
      <c r="J30" s="51"/>
      <c r="K30" s="57"/>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x14ac:dyDescent="0.3">
      <c r="A31" s="16"/>
      <c r="B31" s="52"/>
      <c r="C31" s="16"/>
      <c r="D31" s="16"/>
      <c r="E31" s="16"/>
      <c r="F31" s="16"/>
      <c r="G31" s="16"/>
      <c r="H31" s="16"/>
      <c r="I31" s="16"/>
      <c r="J31" s="16"/>
      <c r="K31" s="52"/>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x14ac:dyDescent="0.3">
      <c r="A32" s="22" t="s">
        <v>146</v>
      </c>
      <c r="B32" s="23"/>
      <c r="C32" s="23"/>
      <c r="D32" s="24"/>
      <c r="E32" s="23"/>
      <c r="F32" s="23"/>
      <c r="G32" s="18" t="s">
        <v>147</v>
      </c>
      <c r="H32" s="18" t="s">
        <v>148</v>
      </c>
      <c r="I32" s="18"/>
      <c r="J32" s="23"/>
      <c r="K32" s="25" t="s">
        <v>149</v>
      </c>
      <c r="L32" s="25"/>
      <c r="M32" s="18" t="s">
        <v>20</v>
      </c>
      <c r="N32" s="18" t="s">
        <v>21</v>
      </c>
      <c r="O32" s="18" t="s">
        <v>22</v>
      </c>
      <c r="P32" s="18" t="s">
        <v>23</v>
      </c>
      <c r="Q32" s="18" t="s">
        <v>24</v>
      </c>
      <c r="R32" s="18" t="s">
        <v>25</v>
      </c>
      <c r="S32" s="18" t="s">
        <v>26</v>
      </c>
      <c r="T32" s="18" t="s">
        <v>27</v>
      </c>
      <c r="U32" s="18" t="s">
        <v>28</v>
      </c>
      <c r="V32" s="18" t="s">
        <v>29</v>
      </c>
      <c r="W32" s="18" t="s">
        <v>30</v>
      </c>
      <c r="X32" s="18" t="s">
        <v>31</v>
      </c>
      <c r="Y32" s="18" t="s">
        <v>32</v>
      </c>
      <c r="Z32" s="18" t="s">
        <v>33</v>
      </c>
      <c r="AA32" s="18" t="s">
        <v>34</v>
      </c>
      <c r="AB32" s="18" t="s">
        <v>35</v>
      </c>
      <c r="AC32" s="18" t="s">
        <v>36</v>
      </c>
      <c r="AD32" s="18" t="s">
        <v>37</v>
      </c>
      <c r="AE32" s="18" t="s">
        <v>38</v>
      </c>
      <c r="AF32" s="18" t="s">
        <v>39</v>
      </c>
      <c r="AG32" s="18" t="s">
        <v>40</v>
      </c>
      <c r="AH32" s="18" t="s">
        <v>41</v>
      </c>
      <c r="AI32" s="18" t="s">
        <v>42</v>
      </c>
      <c r="AJ32" s="18" t="s">
        <v>43</v>
      </c>
      <c r="AK32" s="18" t="s">
        <v>44</v>
      </c>
      <c r="AL32" s="18" t="s">
        <v>45</v>
      </c>
      <c r="AM32" s="18" t="s">
        <v>46</v>
      </c>
      <c r="AN32" s="18" t="s">
        <v>47</v>
      </c>
      <c r="AO32" s="18" t="s">
        <v>48</v>
      </c>
      <c r="AP32" s="18" t="s">
        <v>49</v>
      </c>
      <c r="AQ32" s="18" t="s">
        <v>84</v>
      </c>
    </row>
    <row r="33" spans="1:43" ht="14.4" x14ac:dyDescent="0.3">
      <c r="A33" s="23"/>
      <c r="B33" s="26" t="s">
        <v>150</v>
      </c>
      <c r="C33" s="27"/>
      <c r="D33" s="23"/>
      <c r="E33" s="23"/>
      <c r="F33" s="23"/>
      <c r="G33" s="28">
        <f>analysis_start</f>
        <v>2022</v>
      </c>
      <c r="H33" s="23">
        <f>G33+analysis_period-1</f>
        <v>2036</v>
      </c>
      <c r="I33" s="23"/>
      <c r="J33" s="23"/>
      <c r="K33" s="29">
        <f ca="1">(1+discountrate)*NPV(discountrate,OFFSET($N33,0,0,1,analysis_period))</f>
        <v>0</v>
      </c>
      <c r="L33" s="23"/>
      <c r="M33" s="30">
        <f>'Sheet 3_Project Capex and Opex'!G$53</f>
        <v>0</v>
      </c>
      <c r="N33" s="30">
        <f>'Sheet 3_Project Capex and Opex'!H$53</f>
        <v>0</v>
      </c>
      <c r="O33" s="30">
        <f>'Sheet 3_Project Capex and Opex'!I$53</f>
        <v>0</v>
      </c>
      <c r="P33" s="30">
        <f>'Sheet 3_Project Capex and Opex'!J$53</f>
        <v>0</v>
      </c>
      <c r="Q33" s="30">
        <f>'Sheet 3_Project Capex and Opex'!K$53</f>
        <v>0</v>
      </c>
      <c r="R33" s="30">
        <f>'Sheet 3_Project Capex and Opex'!L$53</f>
        <v>0</v>
      </c>
      <c r="S33" s="30">
        <f>'Sheet 3_Project Capex and Opex'!M$53</f>
        <v>0</v>
      </c>
      <c r="T33" s="30">
        <f>'Sheet 3_Project Capex and Opex'!N$53</f>
        <v>0</v>
      </c>
      <c r="U33" s="30">
        <f>'Sheet 3_Project Capex and Opex'!O$53</f>
        <v>0</v>
      </c>
      <c r="V33" s="30">
        <f>'Sheet 3_Project Capex and Opex'!P$53</f>
        <v>0</v>
      </c>
      <c r="W33" s="30">
        <f>'Sheet 3_Project Capex and Opex'!Q$53</f>
        <v>0</v>
      </c>
      <c r="X33" s="30">
        <f>'Sheet 3_Project Capex and Opex'!R$53</f>
        <v>0</v>
      </c>
      <c r="Y33" s="30">
        <f>'Sheet 3_Project Capex and Opex'!S$53</f>
        <v>0</v>
      </c>
      <c r="Z33" s="30">
        <f>'Sheet 3_Project Capex and Opex'!T$53</f>
        <v>0</v>
      </c>
      <c r="AA33" s="30">
        <f>'Sheet 3_Project Capex and Opex'!U$53</f>
        <v>0</v>
      </c>
      <c r="AB33" s="30">
        <f>'Sheet 3_Project Capex and Opex'!V$53</f>
        <v>0</v>
      </c>
      <c r="AC33" s="30">
        <f>'Sheet 3_Project Capex and Opex'!W$53</f>
        <v>0</v>
      </c>
      <c r="AD33" s="30">
        <f>'Sheet 3_Project Capex and Opex'!X$53</f>
        <v>0</v>
      </c>
      <c r="AE33" s="30">
        <f>'Sheet 3_Project Capex and Opex'!Y$53</f>
        <v>0</v>
      </c>
      <c r="AF33" s="30">
        <f>'Sheet 3_Project Capex and Opex'!Z$53</f>
        <v>0</v>
      </c>
      <c r="AG33" s="30">
        <f>'Sheet 3_Project Capex and Opex'!AA$53</f>
        <v>0</v>
      </c>
      <c r="AH33" s="30">
        <f>'Sheet 3_Project Capex and Opex'!AB$53</f>
        <v>0</v>
      </c>
      <c r="AI33" s="30">
        <f>'Sheet 3_Project Capex and Opex'!AC$53</f>
        <v>0</v>
      </c>
      <c r="AJ33" s="30">
        <f>'Sheet 3_Project Capex and Opex'!AD$53</f>
        <v>0</v>
      </c>
      <c r="AK33" s="30">
        <f>'Sheet 3_Project Capex and Opex'!AE$53</f>
        <v>0</v>
      </c>
      <c r="AL33" s="30">
        <f>'Sheet 3_Project Capex and Opex'!AF$53</f>
        <v>0</v>
      </c>
      <c r="AM33" s="30">
        <f>'Sheet 3_Project Capex and Opex'!AG$53</f>
        <v>0</v>
      </c>
      <c r="AN33" s="30">
        <f>'Sheet 3_Project Capex and Opex'!AH$53</f>
        <v>0</v>
      </c>
      <c r="AO33" s="30">
        <f>'Sheet 3_Project Capex and Opex'!AI$53</f>
        <v>0</v>
      </c>
      <c r="AP33" s="30">
        <f>'Sheet 3_Project Capex and Opex'!AJ$53</f>
        <v>0</v>
      </c>
      <c r="AQ33" s="30">
        <f>'Sheet 3_Project Capex and Opex'!AK$53</f>
        <v>0</v>
      </c>
    </row>
    <row r="34" spans="1:43" ht="14.4" x14ac:dyDescent="0.3">
      <c r="A34" s="23"/>
      <c r="B34" s="26" t="s">
        <v>232</v>
      </c>
      <c r="C34" s="23"/>
      <c r="D34" s="23"/>
      <c r="E34" s="23"/>
      <c r="F34" s="23"/>
      <c r="G34" s="28">
        <f>analysis_start</f>
        <v>2022</v>
      </c>
      <c r="H34" s="23">
        <f>G34+analysis_period-1</f>
        <v>2036</v>
      </c>
      <c r="I34" s="23"/>
      <c r="J34" s="23"/>
      <c r="K34" s="29">
        <f ca="1">(1+discountrate)*NPV(discountrate,OFFSET($N34,0,0,1,analysis_period))</f>
        <v>0</v>
      </c>
      <c r="L34" s="23"/>
      <c r="M34" s="30">
        <f>'Sheet 3_Project Capex and Opex'!G$125</f>
        <v>0</v>
      </c>
      <c r="N34" s="30">
        <f>'Sheet 3_Project Capex and Opex'!H$125</f>
        <v>0</v>
      </c>
      <c r="O34" s="30">
        <f>'Sheet 3_Project Capex and Opex'!I$125</f>
        <v>0</v>
      </c>
      <c r="P34" s="30">
        <f>'Sheet 3_Project Capex and Opex'!J$125</f>
        <v>0</v>
      </c>
      <c r="Q34" s="30">
        <f>'Sheet 3_Project Capex and Opex'!K$125</f>
        <v>0</v>
      </c>
      <c r="R34" s="30">
        <f>'Sheet 3_Project Capex and Opex'!L$125</f>
        <v>0</v>
      </c>
      <c r="S34" s="30">
        <f>'Sheet 3_Project Capex and Opex'!M$125</f>
        <v>0</v>
      </c>
      <c r="T34" s="30">
        <f>'Sheet 3_Project Capex and Opex'!N$125</f>
        <v>0</v>
      </c>
      <c r="U34" s="30">
        <f>'Sheet 3_Project Capex and Opex'!O$125</f>
        <v>0</v>
      </c>
      <c r="V34" s="30">
        <f>'Sheet 3_Project Capex and Opex'!P$125</f>
        <v>0</v>
      </c>
      <c r="W34" s="30">
        <f>'Sheet 3_Project Capex and Opex'!Q$125</f>
        <v>0</v>
      </c>
      <c r="X34" s="30">
        <f>'Sheet 3_Project Capex and Opex'!R$125</f>
        <v>0</v>
      </c>
      <c r="Y34" s="30">
        <f>'Sheet 3_Project Capex and Opex'!S$125</f>
        <v>0</v>
      </c>
      <c r="Z34" s="30">
        <f>'Sheet 3_Project Capex and Opex'!T$125</f>
        <v>0</v>
      </c>
      <c r="AA34" s="30">
        <f>'Sheet 3_Project Capex and Opex'!U$125</f>
        <v>0</v>
      </c>
      <c r="AB34" s="30">
        <f>'Sheet 3_Project Capex and Opex'!V$125</f>
        <v>0</v>
      </c>
      <c r="AC34" s="30">
        <f>'Sheet 3_Project Capex and Opex'!W$125</f>
        <v>0</v>
      </c>
      <c r="AD34" s="30">
        <f>'Sheet 3_Project Capex and Opex'!X$125</f>
        <v>0</v>
      </c>
      <c r="AE34" s="30">
        <f>'Sheet 3_Project Capex and Opex'!Y$125</f>
        <v>0</v>
      </c>
      <c r="AF34" s="30">
        <f>'Sheet 3_Project Capex and Opex'!Z$125</f>
        <v>0</v>
      </c>
      <c r="AG34" s="30">
        <f>'Sheet 3_Project Capex and Opex'!AA$125</f>
        <v>0</v>
      </c>
      <c r="AH34" s="30">
        <f>'Sheet 3_Project Capex and Opex'!AB$125</f>
        <v>0</v>
      </c>
      <c r="AI34" s="30">
        <f>'Sheet 3_Project Capex and Opex'!AC$125</f>
        <v>0</v>
      </c>
      <c r="AJ34" s="30">
        <f>'Sheet 3_Project Capex and Opex'!AD$125</f>
        <v>0</v>
      </c>
      <c r="AK34" s="30">
        <f>'Sheet 3_Project Capex and Opex'!AE$125</f>
        <v>0</v>
      </c>
      <c r="AL34" s="30">
        <f>'Sheet 3_Project Capex and Opex'!AF$125</f>
        <v>0</v>
      </c>
      <c r="AM34" s="30">
        <f>'Sheet 3_Project Capex and Opex'!AG$125</f>
        <v>0</v>
      </c>
      <c r="AN34" s="30">
        <f>'Sheet 3_Project Capex and Opex'!AH$125</f>
        <v>0</v>
      </c>
      <c r="AO34" s="30">
        <f>'Sheet 3_Project Capex and Opex'!AI$125</f>
        <v>0</v>
      </c>
      <c r="AP34" s="30">
        <f>'Sheet 3_Project Capex and Opex'!AJ$125</f>
        <v>0</v>
      </c>
      <c r="AQ34" s="30">
        <f>'Sheet 3_Project Capex and Opex'!AK$125</f>
        <v>0</v>
      </c>
    </row>
    <row r="35" spans="1:43" ht="14.4" x14ac:dyDescent="0.3">
      <c r="A35" s="23"/>
      <c r="B35" s="31" t="s">
        <v>151</v>
      </c>
      <c r="C35" s="32"/>
      <c r="D35" s="32"/>
      <c r="E35" s="32"/>
      <c r="F35" s="32"/>
      <c r="G35" s="32"/>
      <c r="H35" s="32"/>
      <c r="I35" s="32"/>
      <c r="J35" s="32"/>
      <c r="K35" s="33">
        <f ca="1">(1+discountrate)*NPV(discountrate,OFFSET($N35,0,0,1,analysis_period))</f>
        <v>0</v>
      </c>
      <c r="L35" s="34"/>
      <c r="M35" s="34">
        <f>SUM(M33:M34)</f>
        <v>0</v>
      </c>
      <c r="N35" s="34">
        <f t="shared" ref="N35:AQ35" si="3">SUM(N33:N34)</f>
        <v>0</v>
      </c>
      <c r="O35" s="34">
        <f t="shared" si="3"/>
        <v>0</v>
      </c>
      <c r="P35" s="34">
        <f t="shared" si="3"/>
        <v>0</v>
      </c>
      <c r="Q35" s="34">
        <f t="shared" si="3"/>
        <v>0</v>
      </c>
      <c r="R35" s="34">
        <f t="shared" si="3"/>
        <v>0</v>
      </c>
      <c r="S35" s="34">
        <f t="shared" si="3"/>
        <v>0</v>
      </c>
      <c r="T35" s="34">
        <f t="shared" si="3"/>
        <v>0</v>
      </c>
      <c r="U35" s="34">
        <f t="shared" si="3"/>
        <v>0</v>
      </c>
      <c r="V35" s="34">
        <f t="shared" si="3"/>
        <v>0</v>
      </c>
      <c r="W35" s="34">
        <f t="shared" si="3"/>
        <v>0</v>
      </c>
      <c r="X35" s="34">
        <f t="shared" si="3"/>
        <v>0</v>
      </c>
      <c r="Y35" s="34">
        <f t="shared" si="3"/>
        <v>0</v>
      </c>
      <c r="Z35" s="34">
        <f t="shared" si="3"/>
        <v>0</v>
      </c>
      <c r="AA35" s="34">
        <f t="shared" si="3"/>
        <v>0</v>
      </c>
      <c r="AB35" s="34">
        <f t="shared" si="3"/>
        <v>0</v>
      </c>
      <c r="AC35" s="34">
        <f t="shared" si="3"/>
        <v>0</v>
      </c>
      <c r="AD35" s="34">
        <f t="shared" si="3"/>
        <v>0</v>
      </c>
      <c r="AE35" s="34">
        <f t="shared" si="3"/>
        <v>0</v>
      </c>
      <c r="AF35" s="34">
        <f t="shared" si="3"/>
        <v>0</v>
      </c>
      <c r="AG35" s="34">
        <f t="shared" si="3"/>
        <v>0</v>
      </c>
      <c r="AH35" s="34">
        <f t="shared" si="3"/>
        <v>0</v>
      </c>
      <c r="AI35" s="34">
        <f t="shared" si="3"/>
        <v>0</v>
      </c>
      <c r="AJ35" s="34">
        <f t="shared" si="3"/>
        <v>0</v>
      </c>
      <c r="AK35" s="34">
        <f t="shared" si="3"/>
        <v>0</v>
      </c>
      <c r="AL35" s="34">
        <f t="shared" si="3"/>
        <v>0</v>
      </c>
      <c r="AM35" s="34">
        <f t="shared" si="3"/>
        <v>0</v>
      </c>
      <c r="AN35" s="34">
        <f t="shared" si="3"/>
        <v>0</v>
      </c>
      <c r="AO35" s="34">
        <f t="shared" si="3"/>
        <v>0</v>
      </c>
      <c r="AP35" s="34">
        <f t="shared" si="3"/>
        <v>0</v>
      </c>
      <c r="AQ35" s="34">
        <f t="shared" si="3"/>
        <v>0</v>
      </c>
    </row>
    <row r="36" spans="1:43" ht="14.4" x14ac:dyDescent="0.3">
      <c r="A36" s="23"/>
      <c r="B36" s="35"/>
      <c r="C36" s="23"/>
      <c r="D36" s="23"/>
      <c r="E36" s="23"/>
      <c r="F36" s="23"/>
      <c r="G36" s="23"/>
      <c r="H36" s="23"/>
      <c r="I36" s="23"/>
      <c r="J36" s="23"/>
      <c r="K36" s="36"/>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row>
    <row r="37" spans="1:43" ht="14.4" x14ac:dyDescent="0.3">
      <c r="A37" s="22" t="s">
        <v>129</v>
      </c>
      <c r="B37" s="35"/>
      <c r="C37" s="23"/>
      <c r="D37" s="23"/>
      <c r="E37" s="23"/>
      <c r="F37" s="23"/>
      <c r="G37" s="23"/>
      <c r="H37" s="23"/>
      <c r="I37" s="23"/>
      <c r="J37" s="23"/>
      <c r="K37" s="29"/>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ht="14.4" x14ac:dyDescent="0.3">
      <c r="A38" s="23"/>
      <c r="B38" s="26" t="s">
        <v>233</v>
      </c>
      <c r="C38" s="23"/>
      <c r="D38" s="23"/>
      <c r="E38" s="23"/>
      <c r="F38" s="23"/>
      <c r="G38" s="28">
        <f>analysis_start</f>
        <v>2022</v>
      </c>
      <c r="H38" s="23">
        <f>G38+analysis_period-1</f>
        <v>2036</v>
      </c>
      <c r="I38" s="23"/>
      <c r="J38" s="23"/>
      <c r="K38" s="29">
        <f ca="1">(1+discountrate)*NPV(discountrate,OFFSET($N38,0,0,1,analysis_period))</f>
        <v>0</v>
      </c>
      <c r="L38" s="39"/>
      <c r="M38" s="30">
        <f>SUMPRODUCT('Sheet 1_Assumptions'!$D$32:$D$51,'Sheet 2_Inputs &amp; Outputs'!H$134:H$153)+SUMPRODUCT('Sheet 1_Assumptions'!$D$32:$D$51,'Sheet 2_Inputs &amp; Outputs'!H$156:H$175)+SUMPRODUCT('Sheet 1_Assumptions'!$D$32:$D$51,'Sheet 2_Inputs &amp; Outputs'!H$178:H$197)</f>
        <v>0</v>
      </c>
      <c r="N38" s="30">
        <f>SUMPRODUCT('Sheet 1_Assumptions'!$D$32:$D$51,'Sheet 2_Inputs &amp; Outputs'!I$134:I$153)+SUMPRODUCT('Sheet 1_Assumptions'!$D$32:$D$51,'Sheet 2_Inputs &amp; Outputs'!I$156:I$175)+SUMPRODUCT('Sheet 1_Assumptions'!$D$32:$D$51,'Sheet 2_Inputs &amp; Outputs'!I$178:I$197)</f>
        <v>0</v>
      </c>
      <c r="O38" s="30">
        <f>SUMPRODUCT('Sheet 1_Assumptions'!$D$32:$D$51,'Sheet 2_Inputs &amp; Outputs'!J$134:J$153)+SUMPRODUCT('Sheet 1_Assumptions'!$D$32:$D$51,'Sheet 2_Inputs &amp; Outputs'!J$156:J$175)+SUMPRODUCT('Sheet 1_Assumptions'!$D$32:$D$51,'Sheet 2_Inputs &amp; Outputs'!J$178:J$197)</f>
        <v>0</v>
      </c>
      <c r="P38" s="30">
        <f>SUMPRODUCT('Sheet 1_Assumptions'!$D$32:$D$51,'Sheet 2_Inputs &amp; Outputs'!K$134:K$153)+SUMPRODUCT('Sheet 1_Assumptions'!$D$32:$D$51,'Sheet 2_Inputs &amp; Outputs'!K$156:K$175)+SUMPRODUCT('Sheet 1_Assumptions'!$D$32:$D$51,'Sheet 2_Inputs &amp; Outputs'!K$178:K$197)</f>
        <v>0</v>
      </c>
      <c r="Q38" s="30">
        <f>SUMPRODUCT('Sheet 1_Assumptions'!$D$32:$D$51,'Sheet 2_Inputs &amp; Outputs'!L$134:L$153)+SUMPRODUCT('Sheet 1_Assumptions'!$D$32:$D$51,'Sheet 2_Inputs &amp; Outputs'!L$156:L$175)+SUMPRODUCT('Sheet 1_Assumptions'!$D$32:$D$51,'Sheet 2_Inputs &amp; Outputs'!L$178:L$197)</f>
        <v>0</v>
      </c>
      <c r="R38" s="30">
        <f>SUMPRODUCT('Sheet 1_Assumptions'!$D$32:$D$51,'Sheet 2_Inputs &amp; Outputs'!M$134:M$153)+SUMPRODUCT('Sheet 1_Assumptions'!$D$32:$D$51,'Sheet 2_Inputs &amp; Outputs'!M$156:M$175)+SUMPRODUCT('Sheet 1_Assumptions'!$D$32:$D$51,'Sheet 2_Inputs &amp; Outputs'!M$178:M$197)</f>
        <v>0</v>
      </c>
      <c r="S38" s="30">
        <f>SUMPRODUCT('Sheet 1_Assumptions'!$D$32:$D$51,'Sheet 2_Inputs &amp; Outputs'!N$134:N$153)+SUMPRODUCT('Sheet 1_Assumptions'!$D$32:$D$51,'Sheet 2_Inputs &amp; Outputs'!N$156:N$175)+SUMPRODUCT('Sheet 1_Assumptions'!$D$32:$D$51,'Sheet 2_Inputs &amp; Outputs'!N$178:N$197)</f>
        <v>0</v>
      </c>
      <c r="T38" s="30">
        <f>SUMPRODUCT('Sheet 1_Assumptions'!$D$32:$D$51,'Sheet 2_Inputs &amp; Outputs'!O$134:O$153)+SUMPRODUCT('Sheet 1_Assumptions'!$D$32:$D$51,'Sheet 2_Inputs &amp; Outputs'!O$156:O$175)+SUMPRODUCT('Sheet 1_Assumptions'!$D$32:$D$51,'Sheet 2_Inputs &amp; Outputs'!O$178:O$197)</f>
        <v>0</v>
      </c>
      <c r="U38" s="30">
        <f>SUMPRODUCT('Sheet 1_Assumptions'!$D$32:$D$51,'Sheet 2_Inputs &amp; Outputs'!P$134:P$153)+SUMPRODUCT('Sheet 1_Assumptions'!$D$32:$D$51,'Sheet 2_Inputs &amp; Outputs'!P$156:P$175)+SUMPRODUCT('Sheet 1_Assumptions'!$D$32:$D$51,'Sheet 2_Inputs &amp; Outputs'!P$178:P$197)</f>
        <v>0</v>
      </c>
      <c r="V38" s="30">
        <f>SUMPRODUCT('Sheet 1_Assumptions'!$D$32:$D$51,'Sheet 2_Inputs &amp; Outputs'!Q$134:Q$153)+SUMPRODUCT('Sheet 1_Assumptions'!$D$32:$D$51,'Sheet 2_Inputs &amp; Outputs'!Q$156:Q$175)+SUMPRODUCT('Sheet 1_Assumptions'!$D$32:$D$51,'Sheet 2_Inputs &amp; Outputs'!Q$178:Q$197)</f>
        <v>0</v>
      </c>
      <c r="W38" s="30">
        <f>SUMPRODUCT('Sheet 1_Assumptions'!$D$32:$D$51,'Sheet 2_Inputs &amp; Outputs'!R$134:R$153)+SUMPRODUCT('Sheet 1_Assumptions'!$D$32:$D$51,'Sheet 2_Inputs &amp; Outputs'!R$156:R$175)+SUMPRODUCT('Sheet 1_Assumptions'!$D$32:$D$51,'Sheet 2_Inputs &amp; Outputs'!R$178:R$197)</f>
        <v>0</v>
      </c>
      <c r="X38" s="30">
        <f>SUMPRODUCT('Sheet 1_Assumptions'!$D$32:$D$51,'Sheet 2_Inputs &amp; Outputs'!S$134:S$153)+SUMPRODUCT('Sheet 1_Assumptions'!$D$32:$D$51,'Sheet 2_Inputs &amp; Outputs'!S$156:S$175)+SUMPRODUCT('Sheet 1_Assumptions'!$D$32:$D$51,'Sheet 2_Inputs &amp; Outputs'!S$178:S$197)</f>
        <v>0</v>
      </c>
      <c r="Y38" s="30">
        <f>SUMPRODUCT('Sheet 1_Assumptions'!$D$32:$D$51,'Sheet 2_Inputs &amp; Outputs'!T$134:T$153)+SUMPRODUCT('Sheet 1_Assumptions'!$D$32:$D$51,'Sheet 2_Inputs &amp; Outputs'!T$156:T$175)+SUMPRODUCT('Sheet 1_Assumptions'!$D$32:$D$51,'Sheet 2_Inputs &amp; Outputs'!T$178:T$197)</f>
        <v>0</v>
      </c>
      <c r="Z38" s="30">
        <f>SUMPRODUCT('Sheet 1_Assumptions'!$D$32:$D$51,'Sheet 2_Inputs &amp; Outputs'!U$134:U$153)+SUMPRODUCT('Sheet 1_Assumptions'!$D$32:$D$51,'Sheet 2_Inputs &amp; Outputs'!U$156:U$175)+SUMPRODUCT('Sheet 1_Assumptions'!$D$32:$D$51,'Sheet 2_Inputs &amp; Outputs'!U$178:U$197)</f>
        <v>0</v>
      </c>
      <c r="AA38" s="30">
        <f>SUMPRODUCT('Sheet 1_Assumptions'!$D$32:$D$51,'Sheet 2_Inputs &amp; Outputs'!V$134:V$153)+SUMPRODUCT('Sheet 1_Assumptions'!$D$32:$D$51,'Sheet 2_Inputs &amp; Outputs'!V$156:V$175)+SUMPRODUCT('Sheet 1_Assumptions'!$D$32:$D$51,'Sheet 2_Inputs &amp; Outputs'!V$178:V$197)</f>
        <v>0</v>
      </c>
      <c r="AB38" s="30">
        <f>SUMPRODUCT('Sheet 1_Assumptions'!$D$32:$D$51,'Sheet 2_Inputs &amp; Outputs'!W$134:W$153)+SUMPRODUCT('Sheet 1_Assumptions'!$D$32:$D$51,'Sheet 2_Inputs &amp; Outputs'!W$156:W$175)+SUMPRODUCT('Sheet 1_Assumptions'!$D$32:$D$51,'Sheet 2_Inputs &amp; Outputs'!W$178:W$197)</f>
        <v>0</v>
      </c>
      <c r="AC38" s="30">
        <f>SUMPRODUCT('Sheet 1_Assumptions'!$D$32:$D$51,'Sheet 2_Inputs &amp; Outputs'!X$134:X$153)+SUMPRODUCT('Sheet 1_Assumptions'!$D$32:$D$51,'Sheet 2_Inputs &amp; Outputs'!X$156:X$175)+SUMPRODUCT('Sheet 1_Assumptions'!$D$32:$D$51,'Sheet 2_Inputs &amp; Outputs'!X$178:X$197)</f>
        <v>0</v>
      </c>
      <c r="AD38" s="30">
        <f>SUMPRODUCT('Sheet 1_Assumptions'!$D$32:$D$51,'Sheet 2_Inputs &amp; Outputs'!Y$134:Y$153)+SUMPRODUCT('Sheet 1_Assumptions'!$D$32:$D$51,'Sheet 2_Inputs &amp; Outputs'!Y$156:Y$175)+SUMPRODUCT('Sheet 1_Assumptions'!$D$32:$D$51,'Sheet 2_Inputs &amp; Outputs'!Y$178:Y$197)</f>
        <v>0</v>
      </c>
      <c r="AE38" s="30">
        <f>SUMPRODUCT('Sheet 1_Assumptions'!$D$32:$D$51,'Sheet 2_Inputs &amp; Outputs'!Z$134:Z$153)+SUMPRODUCT('Sheet 1_Assumptions'!$D$32:$D$51,'Sheet 2_Inputs &amp; Outputs'!Z$156:Z$175)+SUMPRODUCT('Sheet 1_Assumptions'!$D$32:$D$51,'Sheet 2_Inputs &amp; Outputs'!Z$178:Z$197)</f>
        <v>0</v>
      </c>
      <c r="AF38" s="30">
        <f>SUMPRODUCT('Sheet 1_Assumptions'!$D$32:$D$51,'Sheet 2_Inputs &amp; Outputs'!AA$134:AA$153)+SUMPRODUCT('Sheet 1_Assumptions'!$D$32:$D$51,'Sheet 2_Inputs &amp; Outputs'!AA$156:AA$175)+SUMPRODUCT('Sheet 1_Assumptions'!$D$32:$D$51,'Sheet 2_Inputs &amp; Outputs'!AA$178:AA$197)</f>
        <v>0</v>
      </c>
      <c r="AG38" s="30">
        <f>SUMPRODUCT('Sheet 1_Assumptions'!$D$32:$D$51,'Sheet 2_Inputs &amp; Outputs'!AB$134:AB$153)+SUMPRODUCT('Sheet 1_Assumptions'!$D$32:$D$51,'Sheet 2_Inputs &amp; Outputs'!AB$156:AB$175)+SUMPRODUCT('Sheet 1_Assumptions'!$D$32:$D$51,'Sheet 2_Inputs &amp; Outputs'!AB$178:AB$197)</f>
        <v>0</v>
      </c>
      <c r="AH38" s="30">
        <f>SUMPRODUCT('Sheet 1_Assumptions'!$D$32:$D$51,'Sheet 2_Inputs &amp; Outputs'!AC$134:AC$153)+SUMPRODUCT('Sheet 1_Assumptions'!$D$32:$D$51,'Sheet 2_Inputs &amp; Outputs'!AC$156:AC$175)+SUMPRODUCT('Sheet 1_Assumptions'!$D$32:$D$51,'Sheet 2_Inputs &amp; Outputs'!AC$178:AC$197)</f>
        <v>0</v>
      </c>
      <c r="AI38" s="30">
        <f>SUMPRODUCT('Sheet 1_Assumptions'!$D$32:$D$51,'Sheet 2_Inputs &amp; Outputs'!AD$134:AD$153)+SUMPRODUCT('Sheet 1_Assumptions'!$D$32:$D$51,'Sheet 2_Inputs &amp; Outputs'!AD$156:AD$175)+SUMPRODUCT('Sheet 1_Assumptions'!$D$32:$D$51,'Sheet 2_Inputs &amp; Outputs'!AD$178:AD$197)</f>
        <v>0</v>
      </c>
      <c r="AJ38" s="30">
        <f>SUMPRODUCT('Sheet 1_Assumptions'!$D$32:$D$51,'Sheet 2_Inputs &amp; Outputs'!AE$134:AE$153)+SUMPRODUCT('Sheet 1_Assumptions'!$D$32:$D$51,'Sheet 2_Inputs &amp; Outputs'!AE$156:AE$175)+SUMPRODUCT('Sheet 1_Assumptions'!$D$32:$D$51,'Sheet 2_Inputs &amp; Outputs'!AE$178:AE$197)</f>
        <v>0</v>
      </c>
      <c r="AK38" s="30">
        <f>SUMPRODUCT('Sheet 1_Assumptions'!$D$32:$D$51,'Sheet 2_Inputs &amp; Outputs'!AF$134:AF$153)+SUMPRODUCT('Sheet 1_Assumptions'!$D$32:$D$51,'Sheet 2_Inputs &amp; Outputs'!AF$156:AF$175)+SUMPRODUCT('Sheet 1_Assumptions'!$D$32:$D$51,'Sheet 2_Inputs &amp; Outputs'!AF$178:AF$197)</f>
        <v>0</v>
      </c>
      <c r="AL38" s="30">
        <f>SUMPRODUCT('Sheet 1_Assumptions'!$D$32:$D$51,'Sheet 2_Inputs &amp; Outputs'!AG$134:AG$153)+SUMPRODUCT('Sheet 1_Assumptions'!$D$32:$D$51,'Sheet 2_Inputs &amp; Outputs'!AG$156:AG$175)+SUMPRODUCT('Sheet 1_Assumptions'!$D$32:$D$51,'Sheet 2_Inputs &amp; Outputs'!AG$178:AG$197)</f>
        <v>0</v>
      </c>
      <c r="AM38" s="30">
        <f>SUMPRODUCT('Sheet 1_Assumptions'!$D$32:$D$51,'Sheet 2_Inputs &amp; Outputs'!AH$134:AH$153)+SUMPRODUCT('Sheet 1_Assumptions'!$D$32:$D$51,'Sheet 2_Inputs &amp; Outputs'!AH$156:AH$175)+SUMPRODUCT('Sheet 1_Assumptions'!$D$32:$D$51,'Sheet 2_Inputs &amp; Outputs'!AH$178:AH$197)</f>
        <v>0</v>
      </c>
      <c r="AN38" s="30">
        <f>SUMPRODUCT('Sheet 1_Assumptions'!$D$32:$D$51,'Sheet 2_Inputs &amp; Outputs'!AI$134:AI$153)+SUMPRODUCT('Sheet 1_Assumptions'!$D$32:$D$51,'Sheet 2_Inputs &amp; Outputs'!AI$156:AI$175)+SUMPRODUCT('Sheet 1_Assumptions'!$D$32:$D$51,'Sheet 2_Inputs &amp; Outputs'!AI$178:AI$197)</f>
        <v>0</v>
      </c>
      <c r="AO38" s="30">
        <f>SUMPRODUCT('Sheet 1_Assumptions'!$D$32:$D$51,'Sheet 2_Inputs &amp; Outputs'!AJ$134:AJ$153)+SUMPRODUCT('Sheet 1_Assumptions'!$D$32:$D$51,'Sheet 2_Inputs &amp; Outputs'!AJ$156:AJ$175)+SUMPRODUCT('Sheet 1_Assumptions'!$D$32:$D$51,'Sheet 2_Inputs &amp; Outputs'!AJ$178:AJ$197)</f>
        <v>0</v>
      </c>
      <c r="AP38" s="30">
        <f>SUMPRODUCT('Sheet 1_Assumptions'!$D$32:$D$51,'Sheet 2_Inputs &amp; Outputs'!AK$134:AK$153)+SUMPRODUCT('Sheet 1_Assumptions'!$D$32:$D$51,'Sheet 2_Inputs &amp; Outputs'!AK$156:AK$175)+SUMPRODUCT('Sheet 1_Assumptions'!$D$32:$D$51,'Sheet 2_Inputs &amp; Outputs'!AK$178:AK$197)</f>
        <v>0</v>
      </c>
      <c r="AQ38" s="30">
        <f>SUMPRODUCT('Sheet 1_Assumptions'!$D$32:$D$51,'Sheet 2_Inputs &amp; Outputs'!AL$134:AL$153)+SUMPRODUCT('Sheet 1_Assumptions'!$D$32:$D$51,'Sheet 2_Inputs &amp; Outputs'!AL$156:AL$175)+SUMPRODUCT('Sheet 1_Assumptions'!$D$32:$D$51,'Sheet 2_Inputs &amp; Outputs'!AL$178:AL$197)</f>
        <v>0</v>
      </c>
    </row>
    <row r="39" spans="1:43" ht="14.4" x14ac:dyDescent="0.3">
      <c r="A39" s="23"/>
      <c r="B39" s="26" t="s">
        <v>216</v>
      </c>
      <c r="C39" s="23"/>
      <c r="D39" s="23"/>
      <c r="E39" s="23"/>
      <c r="F39" s="23"/>
      <c r="G39" s="28">
        <f>analysis_start</f>
        <v>2022</v>
      </c>
      <c r="H39" s="23">
        <f>G39+analysis_period-1</f>
        <v>2036</v>
      </c>
      <c r="I39" s="23"/>
      <c r="J39" s="23"/>
      <c r="K39" s="29">
        <f ca="1">(1+discountrate)*NPV(discountrate,OFFSET($N39,0,0,1,analysis_period))</f>
        <v>0</v>
      </c>
      <c r="L39" s="39"/>
      <c r="M39" s="30">
        <f>'Sheet 4_Benefits'!I$100</f>
        <v>0</v>
      </c>
      <c r="N39" s="30">
        <f>'Sheet 4_Benefits'!J$100</f>
        <v>0</v>
      </c>
      <c r="O39" s="30">
        <f>'Sheet 4_Benefits'!K$100</f>
        <v>0</v>
      </c>
      <c r="P39" s="30">
        <f>'Sheet 4_Benefits'!L$100</f>
        <v>0</v>
      </c>
      <c r="Q39" s="30">
        <f>'Sheet 4_Benefits'!M$100</f>
        <v>0</v>
      </c>
      <c r="R39" s="30">
        <f>'Sheet 4_Benefits'!N$100</f>
        <v>0</v>
      </c>
      <c r="S39" s="30">
        <f>'Sheet 4_Benefits'!O$100</f>
        <v>0</v>
      </c>
      <c r="T39" s="30">
        <f>'Sheet 4_Benefits'!P$100</f>
        <v>0</v>
      </c>
      <c r="U39" s="30">
        <f>'Sheet 4_Benefits'!Q$100</f>
        <v>0</v>
      </c>
      <c r="V39" s="30">
        <f>'Sheet 4_Benefits'!R$100</f>
        <v>0</v>
      </c>
      <c r="W39" s="30">
        <f>'Sheet 4_Benefits'!S$100</f>
        <v>0</v>
      </c>
      <c r="X39" s="30">
        <f>'Sheet 4_Benefits'!T$100</f>
        <v>0</v>
      </c>
      <c r="Y39" s="30">
        <f>'Sheet 4_Benefits'!U$100</f>
        <v>0</v>
      </c>
      <c r="Z39" s="30">
        <f>'Sheet 4_Benefits'!V$100</f>
        <v>0</v>
      </c>
      <c r="AA39" s="30">
        <f>'Sheet 4_Benefits'!W$100</f>
        <v>0</v>
      </c>
      <c r="AB39" s="30">
        <f>'Sheet 4_Benefits'!X$100</f>
        <v>0</v>
      </c>
      <c r="AC39" s="30">
        <f>'Sheet 4_Benefits'!Y$100</f>
        <v>0</v>
      </c>
      <c r="AD39" s="30">
        <f>'Sheet 4_Benefits'!Z$100</f>
        <v>0</v>
      </c>
      <c r="AE39" s="30">
        <f>'Sheet 4_Benefits'!AA$100</f>
        <v>0</v>
      </c>
      <c r="AF39" s="30">
        <f>'Sheet 4_Benefits'!AB$100</f>
        <v>0</v>
      </c>
      <c r="AG39" s="30">
        <f>'Sheet 4_Benefits'!AC$100</f>
        <v>0</v>
      </c>
      <c r="AH39" s="30">
        <f>'Sheet 4_Benefits'!AD$100</f>
        <v>0</v>
      </c>
      <c r="AI39" s="30">
        <f>'Sheet 4_Benefits'!AE$100</f>
        <v>0</v>
      </c>
      <c r="AJ39" s="30">
        <f>'Sheet 4_Benefits'!AF$100</f>
        <v>0</v>
      </c>
      <c r="AK39" s="30">
        <f>'Sheet 4_Benefits'!AG$100</f>
        <v>0</v>
      </c>
      <c r="AL39" s="30">
        <f>'Sheet 4_Benefits'!AH$100</f>
        <v>0</v>
      </c>
      <c r="AM39" s="30">
        <f>'Sheet 4_Benefits'!AI$100</f>
        <v>0</v>
      </c>
      <c r="AN39" s="30">
        <f>'Sheet 4_Benefits'!AJ$100</f>
        <v>0</v>
      </c>
      <c r="AO39" s="30">
        <f>'Sheet 4_Benefits'!AK$100</f>
        <v>0</v>
      </c>
      <c r="AP39" s="30">
        <f>'Sheet 4_Benefits'!AL$100</f>
        <v>0</v>
      </c>
      <c r="AQ39" s="30">
        <f>'Sheet 4_Benefits'!AM$100</f>
        <v>0</v>
      </c>
    </row>
    <row r="40" spans="1:43" ht="14.4" x14ac:dyDescent="0.3">
      <c r="A40" s="23"/>
      <c r="B40" s="26" t="s">
        <v>217</v>
      </c>
      <c r="C40" s="23"/>
      <c r="D40" s="23"/>
      <c r="E40" s="23"/>
      <c r="F40" s="23"/>
      <c r="G40" s="28">
        <f>analysis_start</f>
        <v>2022</v>
      </c>
      <c r="H40" s="23">
        <f>G40+analysis_period-1</f>
        <v>2036</v>
      </c>
      <c r="I40" s="23"/>
      <c r="J40" s="23"/>
      <c r="K40" s="29">
        <f ca="1">(1+discountrate)*NPV(discountrate,OFFSET($N40,0,0,1,analysis_period))</f>
        <v>0</v>
      </c>
      <c r="L40" s="39"/>
      <c r="M40" s="30">
        <f>'Sheet 4_Benefits'!I$130</f>
        <v>0</v>
      </c>
      <c r="N40" s="30">
        <f>'Sheet 4_Benefits'!J$130</f>
        <v>0</v>
      </c>
      <c r="O40" s="30">
        <f>'Sheet 4_Benefits'!K$130</f>
        <v>0</v>
      </c>
      <c r="P40" s="30">
        <f>'Sheet 4_Benefits'!L$130</f>
        <v>0</v>
      </c>
      <c r="Q40" s="30">
        <f>'Sheet 4_Benefits'!M$130</f>
        <v>0</v>
      </c>
      <c r="R40" s="30">
        <f>'Sheet 4_Benefits'!N$130</f>
        <v>0</v>
      </c>
      <c r="S40" s="30">
        <f>'Sheet 4_Benefits'!O$130</f>
        <v>0</v>
      </c>
      <c r="T40" s="30">
        <f>'Sheet 4_Benefits'!P$130</f>
        <v>0</v>
      </c>
      <c r="U40" s="30">
        <f>'Sheet 4_Benefits'!Q$130</f>
        <v>0</v>
      </c>
      <c r="V40" s="30">
        <f>'Sheet 4_Benefits'!R$130</f>
        <v>0</v>
      </c>
      <c r="W40" s="30">
        <f>'Sheet 4_Benefits'!S$130</f>
        <v>0</v>
      </c>
      <c r="X40" s="30">
        <f>'Sheet 4_Benefits'!T$130</f>
        <v>0</v>
      </c>
      <c r="Y40" s="30">
        <f>'Sheet 4_Benefits'!U$130</f>
        <v>0</v>
      </c>
      <c r="Z40" s="30">
        <f>'Sheet 4_Benefits'!V$130</f>
        <v>0</v>
      </c>
      <c r="AA40" s="30">
        <f>'Sheet 4_Benefits'!W$130</f>
        <v>0</v>
      </c>
      <c r="AB40" s="30">
        <f>'Sheet 4_Benefits'!X$130</f>
        <v>0</v>
      </c>
      <c r="AC40" s="30">
        <f>'Sheet 4_Benefits'!Y$130</f>
        <v>0</v>
      </c>
      <c r="AD40" s="30">
        <f>'Sheet 4_Benefits'!Z$130</f>
        <v>0</v>
      </c>
      <c r="AE40" s="30">
        <f>'Sheet 4_Benefits'!AA$130</f>
        <v>0</v>
      </c>
      <c r="AF40" s="30">
        <f>'Sheet 4_Benefits'!AB$130</f>
        <v>0</v>
      </c>
      <c r="AG40" s="30">
        <f>'Sheet 4_Benefits'!AC$130</f>
        <v>0</v>
      </c>
      <c r="AH40" s="30">
        <f>'Sheet 4_Benefits'!AD$130</f>
        <v>0</v>
      </c>
      <c r="AI40" s="30">
        <f>'Sheet 4_Benefits'!AE$130</f>
        <v>0</v>
      </c>
      <c r="AJ40" s="30">
        <f>'Sheet 4_Benefits'!AF$130</f>
        <v>0</v>
      </c>
      <c r="AK40" s="30">
        <f>'Sheet 4_Benefits'!AG$130</f>
        <v>0</v>
      </c>
      <c r="AL40" s="30">
        <f>'Sheet 4_Benefits'!AH$130</f>
        <v>0</v>
      </c>
      <c r="AM40" s="30">
        <f>'Sheet 4_Benefits'!AI$130</f>
        <v>0</v>
      </c>
      <c r="AN40" s="30">
        <f>'Sheet 4_Benefits'!AJ$130</f>
        <v>0</v>
      </c>
      <c r="AO40" s="30">
        <f>'Sheet 4_Benefits'!AK$130</f>
        <v>0</v>
      </c>
      <c r="AP40" s="30">
        <f>'Sheet 4_Benefits'!AL$130</f>
        <v>0</v>
      </c>
      <c r="AQ40" s="30">
        <f>'Sheet 4_Benefits'!AM$130</f>
        <v>0</v>
      </c>
    </row>
    <row r="41" spans="1:43" ht="14.4" x14ac:dyDescent="0.3">
      <c r="A41" s="23"/>
      <c r="B41" s="31" t="s">
        <v>152</v>
      </c>
      <c r="C41" s="32"/>
      <c r="D41" s="32"/>
      <c r="E41" s="32"/>
      <c r="F41" s="32"/>
      <c r="G41" s="40"/>
      <c r="H41" s="32"/>
      <c r="I41" s="32"/>
      <c r="J41" s="32"/>
      <c r="K41" s="33">
        <f ca="1">(1+discountrate)*NPV(discountrate,OFFSET($N41,0,0,1,analysis_period))</f>
        <v>0</v>
      </c>
      <c r="L41" s="41"/>
      <c r="M41" s="34">
        <f>SUM(M38:M40)</f>
        <v>0</v>
      </c>
      <c r="N41" s="34">
        <f t="shared" ref="N41:AQ41" si="4">SUM(N38:N40)</f>
        <v>0</v>
      </c>
      <c r="O41" s="34">
        <f t="shared" si="4"/>
        <v>0</v>
      </c>
      <c r="P41" s="34">
        <f t="shared" si="4"/>
        <v>0</v>
      </c>
      <c r="Q41" s="34">
        <f t="shared" si="4"/>
        <v>0</v>
      </c>
      <c r="R41" s="34">
        <f t="shared" si="4"/>
        <v>0</v>
      </c>
      <c r="S41" s="34">
        <f t="shared" si="4"/>
        <v>0</v>
      </c>
      <c r="T41" s="34">
        <f t="shared" si="4"/>
        <v>0</v>
      </c>
      <c r="U41" s="34">
        <f t="shared" si="4"/>
        <v>0</v>
      </c>
      <c r="V41" s="34">
        <f t="shared" si="4"/>
        <v>0</v>
      </c>
      <c r="W41" s="34">
        <f t="shared" si="4"/>
        <v>0</v>
      </c>
      <c r="X41" s="34">
        <f t="shared" si="4"/>
        <v>0</v>
      </c>
      <c r="Y41" s="34">
        <f t="shared" si="4"/>
        <v>0</v>
      </c>
      <c r="Z41" s="34">
        <f t="shared" si="4"/>
        <v>0</v>
      </c>
      <c r="AA41" s="34">
        <f t="shared" si="4"/>
        <v>0</v>
      </c>
      <c r="AB41" s="34">
        <f t="shared" si="4"/>
        <v>0</v>
      </c>
      <c r="AC41" s="34">
        <f t="shared" si="4"/>
        <v>0</v>
      </c>
      <c r="AD41" s="34">
        <f t="shared" si="4"/>
        <v>0</v>
      </c>
      <c r="AE41" s="34">
        <f t="shared" si="4"/>
        <v>0</v>
      </c>
      <c r="AF41" s="34">
        <f t="shared" si="4"/>
        <v>0</v>
      </c>
      <c r="AG41" s="34">
        <f t="shared" si="4"/>
        <v>0</v>
      </c>
      <c r="AH41" s="34">
        <f t="shared" si="4"/>
        <v>0</v>
      </c>
      <c r="AI41" s="34">
        <f t="shared" si="4"/>
        <v>0</v>
      </c>
      <c r="AJ41" s="34">
        <f t="shared" si="4"/>
        <v>0</v>
      </c>
      <c r="AK41" s="34">
        <f t="shared" si="4"/>
        <v>0</v>
      </c>
      <c r="AL41" s="34">
        <f t="shared" si="4"/>
        <v>0</v>
      </c>
      <c r="AM41" s="34">
        <f t="shared" si="4"/>
        <v>0</v>
      </c>
      <c r="AN41" s="34">
        <f t="shared" si="4"/>
        <v>0</v>
      </c>
      <c r="AO41" s="34">
        <f t="shared" si="4"/>
        <v>0</v>
      </c>
      <c r="AP41" s="34">
        <f t="shared" si="4"/>
        <v>0</v>
      </c>
      <c r="AQ41" s="34">
        <f t="shared" si="4"/>
        <v>0</v>
      </c>
    </row>
    <row r="42" spans="1:43" ht="14.4" x14ac:dyDescent="0.3">
      <c r="A42" s="23"/>
      <c r="B42" s="42"/>
      <c r="C42" s="43"/>
      <c r="D42" s="43"/>
      <c r="E42" s="43"/>
      <c r="F42" s="43"/>
      <c r="G42" s="43"/>
      <c r="H42" s="43"/>
      <c r="I42" s="43"/>
      <c r="J42" s="43"/>
      <c r="K42" s="44"/>
      <c r="L42" s="39"/>
      <c r="M42" s="36"/>
      <c r="N42" s="36"/>
      <c r="O42" s="36"/>
      <c r="P42" s="36"/>
      <c r="Q42" s="36"/>
      <c r="R42" s="36"/>
      <c r="S42" s="36"/>
      <c r="T42" s="36"/>
      <c r="U42" s="36"/>
      <c r="V42" s="36"/>
      <c r="W42" s="36"/>
      <c r="X42" s="36"/>
      <c r="Y42" s="36"/>
      <c r="Z42" s="36"/>
      <c r="AA42" s="36"/>
      <c r="AB42" s="36"/>
      <c r="AC42" s="45"/>
      <c r="AD42" s="45"/>
      <c r="AE42" s="45"/>
      <c r="AF42" s="45"/>
      <c r="AG42" s="45"/>
      <c r="AH42" s="45"/>
      <c r="AI42" s="45"/>
      <c r="AJ42" s="45"/>
      <c r="AK42" s="45"/>
      <c r="AL42" s="45"/>
      <c r="AM42" s="45"/>
      <c r="AN42" s="45"/>
      <c r="AO42" s="45"/>
      <c r="AP42" s="45"/>
      <c r="AQ42" s="45"/>
    </row>
    <row r="43" spans="1:43" ht="14.4" x14ac:dyDescent="0.3">
      <c r="A43" s="23"/>
      <c r="B43" s="35" t="s">
        <v>153</v>
      </c>
      <c r="C43" s="23"/>
      <c r="D43" s="23"/>
      <c r="E43" s="23"/>
      <c r="F43" s="23"/>
      <c r="G43" s="23"/>
      <c r="H43" s="23"/>
      <c r="I43" s="46"/>
      <c r="J43" s="23"/>
      <c r="K43" s="47">
        <f ca="1">(1+discountrate)*NPV(discountrate,OFFSET($N43,0,0,1,analysis_period))</f>
        <v>0</v>
      </c>
      <c r="L43" s="48"/>
      <c r="M43" s="33">
        <f>(M41-M21)-(M35-M15)</f>
        <v>0</v>
      </c>
      <c r="N43" s="33">
        <f t="shared" ref="N43:AQ43" si="5">(N41-N21)-(N35-N15)</f>
        <v>0</v>
      </c>
      <c r="O43" s="33">
        <f t="shared" si="5"/>
        <v>0</v>
      </c>
      <c r="P43" s="33">
        <f t="shared" si="5"/>
        <v>0</v>
      </c>
      <c r="Q43" s="33">
        <f t="shared" si="5"/>
        <v>0</v>
      </c>
      <c r="R43" s="33">
        <f t="shared" si="5"/>
        <v>0</v>
      </c>
      <c r="S43" s="33">
        <f t="shared" si="5"/>
        <v>0</v>
      </c>
      <c r="T43" s="33">
        <f t="shared" si="5"/>
        <v>0</v>
      </c>
      <c r="U43" s="33">
        <f t="shared" si="5"/>
        <v>0</v>
      </c>
      <c r="V43" s="33">
        <f t="shared" si="5"/>
        <v>0</v>
      </c>
      <c r="W43" s="33">
        <f t="shared" si="5"/>
        <v>0</v>
      </c>
      <c r="X43" s="33">
        <f t="shared" si="5"/>
        <v>0</v>
      </c>
      <c r="Y43" s="33">
        <f t="shared" si="5"/>
        <v>0</v>
      </c>
      <c r="Z43" s="33">
        <f t="shared" si="5"/>
        <v>0</v>
      </c>
      <c r="AA43" s="33">
        <f t="shared" si="5"/>
        <v>0</v>
      </c>
      <c r="AB43" s="33">
        <f t="shared" si="5"/>
        <v>0</v>
      </c>
      <c r="AC43" s="33">
        <f t="shared" si="5"/>
        <v>0</v>
      </c>
      <c r="AD43" s="33">
        <f t="shared" si="5"/>
        <v>0</v>
      </c>
      <c r="AE43" s="33">
        <f t="shared" si="5"/>
        <v>0</v>
      </c>
      <c r="AF43" s="33">
        <f t="shared" si="5"/>
        <v>0</v>
      </c>
      <c r="AG43" s="33">
        <f t="shared" si="5"/>
        <v>0</v>
      </c>
      <c r="AH43" s="33">
        <f t="shared" si="5"/>
        <v>0</v>
      </c>
      <c r="AI43" s="33">
        <f t="shared" si="5"/>
        <v>0</v>
      </c>
      <c r="AJ43" s="33">
        <f t="shared" si="5"/>
        <v>0</v>
      </c>
      <c r="AK43" s="33">
        <f t="shared" si="5"/>
        <v>0</v>
      </c>
      <c r="AL43" s="33">
        <f t="shared" si="5"/>
        <v>0</v>
      </c>
      <c r="AM43" s="33">
        <f t="shared" si="5"/>
        <v>0</v>
      </c>
      <c r="AN43" s="33">
        <f t="shared" si="5"/>
        <v>0</v>
      </c>
      <c r="AO43" s="33">
        <f t="shared" si="5"/>
        <v>0</v>
      </c>
      <c r="AP43" s="33">
        <f t="shared" si="5"/>
        <v>0</v>
      </c>
      <c r="AQ43" s="33">
        <f t="shared" si="5"/>
        <v>0</v>
      </c>
    </row>
    <row r="44" spans="1:43" x14ac:dyDescent="0.3">
      <c r="K44" s="2"/>
      <c r="M44" s="6"/>
    </row>
    <row r="45" spans="1:43" x14ac:dyDescent="0.3">
      <c r="K45" s="1"/>
      <c r="M45" s="6"/>
    </row>
    <row r="46" spans="1:43" x14ac:dyDescent="0.3">
      <c r="K46" s="1"/>
    </row>
    <row r="47" spans="1:43" x14ac:dyDescent="0.3">
      <c r="K47" s="7"/>
    </row>
    <row r="48" spans="1:43" x14ac:dyDescent="0.3">
      <c r="K48" s="7"/>
    </row>
    <row r="49" spans="11:11" x14ac:dyDescent="0.3">
      <c r="K49" s="7"/>
    </row>
    <row r="50" spans="11:11" x14ac:dyDescent="0.3">
      <c r="K50" s="1"/>
    </row>
    <row r="51" spans="11:11" x14ac:dyDescent="0.3">
      <c r="K51" s="1"/>
    </row>
  </sheetData>
  <sheetProtection algorithmName="SHA-512" hashValue="AnxuY6Db4++xWF4IBtq+NaYafHGY1+v9mjAjMpgfc0DFjda4fE3xVkBH8TPcCempCOrMVIsNY6MkuRZMd59v2A==" saltValue="5QYnH9u33s/4D91AmtP1ng==" spinCount="100000" sheet="1" objects="1" scenarios="1" formatCells="0" formatColumns="0" formatRows="0"/>
  <dataValidations disablePrompts="1" count="1">
    <dataValidation type="list" allowBlank="1" showInputMessage="1" showErrorMessage="1" sqref="G2" xr:uid="{982306A1-90A9-4C6F-8D11-EF6A437C205E}">
      <formula1>"Option 1,Option 2"</formula1>
    </dataValidation>
  </dataValidations>
  <pageMargins left="0.7" right="0.7" top="0.75" bottom="0.75" header="0.3" footer="0.3"/>
  <pageSetup paperSize="9" orientation="portrait" horizontalDpi="4294967293" verticalDpi="0" r:id="rId1"/>
  <ignoredErrors>
    <ignoredError sqref="O6"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C6AF-1A30-4AD8-85DF-BD24C85FD6D2}">
  <sheetPr>
    <tabColor rgb="FF00AEEF"/>
  </sheetPr>
  <dimension ref="A1:AQ53"/>
  <sheetViews>
    <sheetView zoomScale="90" zoomScaleNormal="90" workbookViewId="0">
      <selection activeCell="A2" sqref="A2"/>
    </sheetView>
  </sheetViews>
  <sheetFormatPr defaultColWidth="9.109375" defaultRowHeight="13.8" x14ac:dyDescent="0.3"/>
  <cols>
    <col min="1" max="1" width="13.33203125" style="4" customWidth="1"/>
    <col min="2" max="2" width="33.44140625" style="4" customWidth="1"/>
    <col min="3" max="3" width="3" style="4" customWidth="1"/>
    <col min="4" max="5" width="8.5546875" style="4" customWidth="1"/>
    <col min="6" max="6" width="25.88671875" style="4" customWidth="1"/>
    <col min="7" max="7" width="8.5546875" style="4" customWidth="1"/>
    <col min="8" max="9" width="7" style="4" bestFit="1" customWidth="1"/>
    <col min="10" max="10" width="5.109375" style="4" customWidth="1"/>
    <col min="11" max="11" width="17.109375" style="4" bestFit="1" customWidth="1"/>
    <col min="12" max="12" width="7.5546875" style="4" customWidth="1"/>
    <col min="13" max="13" width="12.88671875" style="4" bestFit="1" customWidth="1"/>
    <col min="14" max="19" width="12.88671875" style="4" customWidth="1"/>
    <col min="20" max="43" width="12.88671875" style="4" bestFit="1" customWidth="1"/>
    <col min="44" max="16384" width="9.109375" style="4"/>
  </cols>
  <sheetData>
    <row r="1" spans="1:43" s="5" customFormat="1" ht="24" customHeight="1" x14ac:dyDescent="0.45">
      <c r="A1" s="58" t="s">
        <v>156</v>
      </c>
      <c r="B1" s="15"/>
      <c r="C1" s="15"/>
      <c r="D1" s="83"/>
      <c r="E1" s="83"/>
      <c r="F1" s="83"/>
      <c r="G1" s="84"/>
      <c r="H1" s="15"/>
      <c r="I1" s="15"/>
      <c r="J1" s="15"/>
      <c r="K1" s="15"/>
      <c r="L1" s="15"/>
      <c r="M1" s="90" t="s">
        <v>164</v>
      </c>
      <c r="N1" s="91"/>
      <c r="O1" s="91"/>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row>
    <row r="2" spans="1:43" s="5" customFormat="1" ht="15" thickBot="1" x14ac:dyDescent="0.35">
      <c r="A2" s="15"/>
      <c r="B2" s="15"/>
      <c r="C2" s="15"/>
      <c r="D2" s="15"/>
      <c r="E2" s="15"/>
      <c r="F2" s="15"/>
      <c r="G2" s="15"/>
      <c r="H2" s="15"/>
      <c r="I2" s="15"/>
      <c r="J2" s="15"/>
      <c r="K2" s="15"/>
      <c r="L2" s="15"/>
      <c r="M2" s="94"/>
      <c r="N2" s="15"/>
      <c r="O2" s="119" t="s">
        <v>211</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s="5" customFormat="1" ht="14.4" x14ac:dyDescent="0.3">
      <c r="A3" s="15"/>
      <c r="B3" s="15"/>
      <c r="C3" s="15"/>
      <c r="D3" s="15"/>
      <c r="E3" s="15"/>
      <c r="F3" s="15"/>
      <c r="G3" s="15"/>
      <c r="H3" s="15"/>
      <c r="I3" s="15"/>
      <c r="J3" s="15"/>
      <c r="K3" s="15"/>
      <c r="L3" s="15"/>
      <c r="M3" s="92" t="str">
        <f>CONCATENATE("Net Present Value (",fa_discountrate*100,"%)")</f>
        <v>Net Present Value (10%)</v>
      </c>
      <c r="N3" s="114"/>
      <c r="O3" s="93">
        <f ca="1">OFFSET($M43,0,analysis_start-2020,1,1)+NPV(fa_discountrate,OFFSET($M43,0,analysis_start-2020+1,1,analysis_period))</f>
        <v>0</v>
      </c>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row>
    <row r="4" spans="1:43" s="5" customFormat="1" ht="21" x14ac:dyDescent="0.4">
      <c r="A4" s="59" t="s">
        <v>144</v>
      </c>
      <c r="B4" s="15"/>
      <c r="C4" s="15"/>
      <c r="D4" s="15"/>
      <c r="E4" s="15"/>
      <c r="F4" s="15"/>
      <c r="G4" s="15"/>
      <c r="H4" s="15"/>
      <c r="I4" s="15"/>
      <c r="J4" s="15"/>
      <c r="K4" s="15"/>
      <c r="L4" s="15"/>
      <c r="M4" s="19" t="str">
        <f>CONCATENATE("Net Present Value (",fa_discountrate_low*100,"%)")</f>
        <v>Net Present Value (8%)</v>
      </c>
      <c r="N4" s="115"/>
      <c r="O4" s="20">
        <f ca="1">OFFSET($M43,0,analysis_start-2020,1,1)+NPV(fa_discountrate_low,OFFSET($M43,0,analysis_start-2020+1,1,analysis_period))</f>
        <v>0</v>
      </c>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row>
    <row r="5" spans="1:43" s="5" customFormat="1" ht="15" thickBot="1" x14ac:dyDescent="0.35">
      <c r="A5" s="15"/>
      <c r="B5" s="15"/>
      <c r="C5" s="15"/>
      <c r="D5" s="15"/>
      <c r="E5" s="15"/>
      <c r="F5" s="15"/>
      <c r="G5" s="15"/>
      <c r="H5" s="15"/>
      <c r="I5" s="15"/>
      <c r="J5" s="15"/>
      <c r="K5" s="15"/>
      <c r="L5" s="15"/>
      <c r="M5" s="21" t="str">
        <f>CONCATENATE("Net Present Value (",fa_discountrate_high*100,"%)")</f>
        <v>Net Present Value (15%)</v>
      </c>
      <c r="N5" s="116"/>
      <c r="O5" s="124">
        <f ca="1">OFFSET($M43,0,analysis_start-2020,1,1)+NPV(fa_discountrate_high,OFFSET($M43,0,analysis_start-2020+1,1,analysis_period))</f>
        <v>0</v>
      </c>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row>
    <row r="6" spans="1:43" s="5" customFormat="1" x14ac:dyDescent="0.3">
      <c r="A6" s="15"/>
      <c r="B6" s="60" t="s">
        <v>7</v>
      </c>
      <c r="C6" s="60"/>
      <c r="D6" s="60"/>
      <c r="E6" s="60"/>
      <c r="F6" s="60"/>
      <c r="G6" s="60"/>
      <c r="H6" s="60"/>
      <c r="I6" s="60"/>
      <c r="J6" s="60"/>
      <c r="K6" s="60"/>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s="5" customFormat="1" x14ac:dyDescent="0.3">
      <c r="A7" s="15"/>
      <c r="B7" s="61" t="s">
        <v>154</v>
      </c>
      <c r="C7" s="60"/>
      <c r="D7" s="62">
        <f>fa_discountrate</f>
        <v>0.1</v>
      </c>
      <c r="E7" s="60"/>
      <c r="F7" s="60"/>
      <c r="G7" s="60"/>
      <c r="H7" s="60"/>
      <c r="I7" s="60"/>
      <c r="J7" s="60"/>
      <c r="K7" s="60"/>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s="5" customFormat="1" x14ac:dyDescent="0.3">
      <c r="A8" s="15"/>
      <c r="B8" s="61" t="s">
        <v>8</v>
      </c>
      <c r="C8" s="60"/>
      <c r="D8" s="63">
        <f>analysis_period</f>
        <v>15</v>
      </c>
      <c r="E8" s="60"/>
      <c r="F8" s="60"/>
      <c r="G8" s="60"/>
      <c r="H8" s="60"/>
      <c r="I8" s="60"/>
      <c r="J8" s="60"/>
      <c r="K8" s="60"/>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row>
    <row r="9" spans="1:43" s="5" customFormat="1" x14ac:dyDescent="0.3">
      <c r="A9" s="15"/>
      <c r="B9" s="61" t="s">
        <v>9</v>
      </c>
      <c r="C9" s="60"/>
      <c r="D9" s="63">
        <f>analysis_start</f>
        <v>2022</v>
      </c>
      <c r="E9" s="64" t="s">
        <v>255</v>
      </c>
      <c r="F9" s="60"/>
      <c r="G9" s="60"/>
      <c r="H9" s="60"/>
      <c r="I9" s="60"/>
      <c r="J9" s="60"/>
      <c r="K9" s="60"/>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row>
    <row r="10" spans="1:43" s="5" customFormat="1" ht="14.4" x14ac:dyDescent="0.3">
      <c r="A10" s="15"/>
      <c r="B10" s="61"/>
      <c r="C10" s="60"/>
      <c r="D10" s="60"/>
      <c r="E10" s="60"/>
      <c r="F10" s="60"/>
      <c r="G10" s="60"/>
      <c r="H10" s="60"/>
      <c r="I10" s="60"/>
      <c r="J10" s="60"/>
      <c r="K10" s="60"/>
      <c r="L10" s="15"/>
      <c r="M10" s="117"/>
      <c r="N10" s="91"/>
      <c r="O10" s="118"/>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row>
    <row r="11" spans="1:43" s="5" customFormat="1" x14ac:dyDescent="0.3">
      <c r="A11" s="15"/>
      <c r="B11" s="61"/>
      <c r="C11" s="15"/>
      <c r="D11" s="15"/>
      <c r="E11" s="15"/>
      <c r="F11" s="15"/>
      <c r="G11" s="15"/>
      <c r="H11" s="15"/>
      <c r="I11" s="15"/>
      <c r="J11" s="15"/>
      <c r="K11" s="15"/>
      <c r="L11" s="15"/>
      <c r="M11" s="15">
        <v>0</v>
      </c>
      <c r="N11" s="15">
        <v>1</v>
      </c>
      <c r="O11" s="15">
        <v>2</v>
      </c>
      <c r="P11" s="15">
        <v>3</v>
      </c>
      <c r="Q11" s="15">
        <v>4</v>
      </c>
      <c r="R11" s="15">
        <v>5</v>
      </c>
      <c r="S11" s="15">
        <v>6</v>
      </c>
      <c r="T11" s="15">
        <v>7</v>
      </c>
      <c r="U11" s="15">
        <v>8</v>
      </c>
      <c r="V11" s="15">
        <v>9</v>
      </c>
      <c r="W11" s="15">
        <v>10</v>
      </c>
      <c r="X11" s="15">
        <v>11</v>
      </c>
      <c r="Y11" s="15">
        <v>12</v>
      </c>
      <c r="Z11" s="15">
        <v>13</v>
      </c>
      <c r="AA11" s="15">
        <v>14</v>
      </c>
      <c r="AB11" s="15">
        <v>15</v>
      </c>
      <c r="AC11" s="15">
        <v>16</v>
      </c>
      <c r="AD11" s="15">
        <v>17</v>
      </c>
      <c r="AE11" s="15">
        <v>18</v>
      </c>
      <c r="AF11" s="15">
        <v>19</v>
      </c>
      <c r="AG11" s="15">
        <v>20</v>
      </c>
      <c r="AH11" s="15">
        <v>21</v>
      </c>
      <c r="AI11" s="15">
        <v>22</v>
      </c>
      <c r="AJ11" s="15">
        <v>23</v>
      </c>
      <c r="AK11" s="15">
        <v>24</v>
      </c>
      <c r="AL11" s="15">
        <v>25</v>
      </c>
      <c r="AM11" s="15">
        <v>26</v>
      </c>
      <c r="AN11" s="15">
        <v>27</v>
      </c>
      <c r="AO11" s="15">
        <v>28</v>
      </c>
      <c r="AP11" s="15">
        <v>29</v>
      </c>
      <c r="AQ11" s="15">
        <v>30</v>
      </c>
    </row>
    <row r="12" spans="1:43" x14ac:dyDescent="0.3">
      <c r="A12" s="22" t="s">
        <v>146</v>
      </c>
      <c r="B12" s="23"/>
      <c r="C12" s="23"/>
      <c r="D12" s="24"/>
      <c r="E12" s="23"/>
      <c r="F12" s="23"/>
      <c r="G12" s="18" t="s">
        <v>147</v>
      </c>
      <c r="H12" s="18" t="s">
        <v>148</v>
      </c>
      <c r="I12" s="18"/>
      <c r="J12" s="23"/>
      <c r="K12" s="25" t="s">
        <v>149</v>
      </c>
      <c r="L12" s="25"/>
      <c r="M12" s="18" t="s">
        <v>20</v>
      </c>
      <c r="N12" s="18" t="s">
        <v>21</v>
      </c>
      <c r="O12" s="18" t="s">
        <v>22</v>
      </c>
      <c r="P12" s="18" t="s">
        <v>23</v>
      </c>
      <c r="Q12" s="18" t="s">
        <v>24</v>
      </c>
      <c r="R12" s="18" t="s">
        <v>25</v>
      </c>
      <c r="S12" s="18" t="s">
        <v>26</v>
      </c>
      <c r="T12" s="18" t="s">
        <v>27</v>
      </c>
      <c r="U12" s="18" t="s">
        <v>28</v>
      </c>
      <c r="V12" s="18" t="s">
        <v>29</v>
      </c>
      <c r="W12" s="18" t="s">
        <v>30</v>
      </c>
      <c r="X12" s="18" t="s">
        <v>31</v>
      </c>
      <c r="Y12" s="18" t="s">
        <v>32</v>
      </c>
      <c r="Z12" s="18" t="s">
        <v>33</v>
      </c>
      <c r="AA12" s="18" t="s">
        <v>34</v>
      </c>
      <c r="AB12" s="18" t="s">
        <v>35</v>
      </c>
      <c r="AC12" s="18" t="s">
        <v>36</v>
      </c>
      <c r="AD12" s="18" t="s">
        <v>37</v>
      </c>
      <c r="AE12" s="18" t="s">
        <v>38</v>
      </c>
      <c r="AF12" s="18" t="s">
        <v>39</v>
      </c>
      <c r="AG12" s="18" t="s">
        <v>40</v>
      </c>
      <c r="AH12" s="18" t="s">
        <v>41</v>
      </c>
      <c r="AI12" s="18" t="s">
        <v>42</v>
      </c>
      <c r="AJ12" s="18" t="s">
        <v>43</v>
      </c>
      <c r="AK12" s="18" t="s">
        <v>44</v>
      </c>
      <c r="AL12" s="18" t="s">
        <v>45</v>
      </c>
      <c r="AM12" s="18" t="s">
        <v>46</v>
      </c>
      <c r="AN12" s="18" t="s">
        <v>47</v>
      </c>
      <c r="AO12" s="18" t="s">
        <v>48</v>
      </c>
      <c r="AP12" s="18" t="s">
        <v>49</v>
      </c>
      <c r="AQ12" s="18" t="s">
        <v>84</v>
      </c>
    </row>
    <row r="13" spans="1:43" ht="14.4" x14ac:dyDescent="0.3">
      <c r="A13" s="23"/>
      <c r="B13" s="26" t="s">
        <v>150</v>
      </c>
      <c r="C13" s="27"/>
      <c r="D13" s="23"/>
      <c r="E13" s="23"/>
      <c r="F13" s="23"/>
      <c r="G13" s="28">
        <f>analysis_start</f>
        <v>2022</v>
      </c>
      <c r="H13" s="23">
        <f>G13+analysis_period-1</f>
        <v>2036</v>
      </c>
      <c r="I13" s="23"/>
      <c r="J13" s="23"/>
      <c r="K13" s="29">
        <f ca="1">(1+fa_discountrate)*NPV(fa_discountrate,OFFSET($N13,0,0,1,analysis_period))</f>
        <v>0</v>
      </c>
      <c r="L13" s="30"/>
      <c r="M13" s="30">
        <f>'Sheet 3_Project Capex and Opex'!G$29*(1+inflationrate)^M$11</f>
        <v>0</v>
      </c>
      <c r="N13" s="30">
        <f>'Sheet 3_Project Capex and Opex'!H$29*(1+inflationrate)^N$11</f>
        <v>0</v>
      </c>
      <c r="O13" s="30">
        <f>'Sheet 3_Project Capex and Opex'!I$29*(1+inflationrate)^O$11</f>
        <v>0</v>
      </c>
      <c r="P13" s="30">
        <f>'Sheet 3_Project Capex and Opex'!J$29*(1+inflationrate)^P$11</f>
        <v>0</v>
      </c>
      <c r="Q13" s="30">
        <f>'Sheet 3_Project Capex and Opex'!K$29*(1+inflationrate)^Q$11</f>
        <v>0</v>
      </c>
      <c r="R13" s="30">
        <f>'Sheet 3_Project Capex and Opex'!L$29*(1+inflationrate)^R$11</f>
        <v>0</v>
      </c>
      <c r="S13" s="30">
        <f>'Sheet 3_Project Capex and Opex'!M$29*(1+inflationrate)^S$11</f>
        <v>0</v>
      </c>
      <c r="T13" s="30">
        <f>'Sheet 3_Project Capex and Opex'!N$29*(1+inflationrate)^T$11</f>
        <v>0</v>
      </c>
      <c r="U13" s="30">
        <f>'Sheet 3_Project Capex and Opex'!O$29*(1+inflationrate)^U$11</f>
        <v>0</v>
      </c>
      <c r="V13" s="30">
        <f>'Sheet 3_Project Capex and Opex'!P$29*(1+inflationrate)^V$11</f>
        <v>0</v>
      </c>
      <c r="W13" s="30">
        <f>'Sheet 3_Project Capex and Opex'!Q$29*(1+inflationrate)^W$11</f>
        <v>0</v>
      </c>
      <c r="X13" s="30">
        <f>'Sheet 3_Project Capex and Opex'!R$29*(1+inflationrate)^X$11</f>
        <v>0</v>
      </c>
      <c r="Y13" s="30">
        <f>'Sheet 3_Project Capex and Opex'!S$29*(1+inflationrate)^Y$11</f>
        <v>0</v>
      </c>
      <c r="Z13" s="30">
        <f>'Sheet 3_Project Capex and Opex'!T$29*(1+inflationrate)^Z$11</f>
        <v>0</v>
      </c>
      <c r="AA13" s="30">
        <f>'Sheet 3_Project Capex and Opex'!U$29*(1+inflationrate)^AA$11</f>
        <v>0</v>
      </c>
      <c r="AB13" s="30">
        <f>'Sheet 3_Project Capex and Opex'!V$29*(1+inflationrate)^AB$11</f>
        <v>0</v>
      </c>
      <c r="AC13" s="30">
        <f>'Sheet 3_Project Capex and Opex'!W$29*(1+inflationrate)^AC$11</f>
        <v>0</v>
      </c>
      <c r="AD13" s="30">
        <f>'Sheet 3_Project Capex and Opex'!X$29*(1+inflationrate)^AD$11</f>
        <v>0</v>
      </c>
      <c r="AE13" s="30">
        <f>'Sheet 3_Project Capex and Opex'!Y$29*(1+inflationrate)^AE$11</f>
        <v>0</v>
      </c>
      <c r="AF13" s="30">
        <f>'Sheet 3_Project Capex and Opex'!Z$29*(1+inflationrate)^AF$11</f>
        <v>0</v>
      </c>
      <c r="AG13" s="30">
        <f>'Sheet 3_Project Capex and Opex'!AA$29*(1+inflationrate)^AG$11</f>
        <v>0</v>
      </c>
      <c r="AH13" s="30">
        <f>'Sheet 3_Project Capex and Opex'!AB$29*(1+inflationrate)^AH$11</f>
        <v>0</v>
      </c>
      <c r="AI13" s="30">
        <f>'Sheet 3_Project Capex and Opex'!AC$29*(1+inflationrate)^AI$11</f>
        <v>0</v>
      </c>
      <c r="AJ13" s="30">
        <f>'Sheet 3_Project Capex and Opex'!AD$29*(1+inflationrate)^AJ$11</f>
        <v>0</v>
      </c>
      <c r="AK13" s="30">
        <f>'Sheet 3_Project Capex and Opex'!AE$29*(1+inflationrate)^AK$11</f>
        <v>0</v>
      </c>
      <c r="AL13" s="30">
        <f>'Sheet 3_Project Capex and Opex'!AF$29*(1+inflationrate)^AL$11</f>
        <v>0</v>
      </c>
      <c r="AM13" s="30">
        <f>'Sheet 3_Project Capex and Opex'!AG$29*(1+inflationrate)^AM$11</f>
        <v>0</v>
      </c>
      <c r="AN13" s="30">
        <f>'Sheet 3_Project Capex and Opex'!AH$29*(1+inflationrate)^AN$11</f>
        <v>0</v>
      </c>
      <c r="AO13" s="30">
        <f>'Sheet 3_Project Capex and Opex'!AI$29*(1+inflationrate)^AO$11</f>
        <v>0</v>
      </c>
      <c r="AP13" s="30">
        <f>'Sheet 3_Project Capex and Opex'!AJ$29*(1+inflationrate)^AP$11</f>
        <v>0</v>
      </c>
      <c r="AQ13" s="30">
        <f>'Sheet 3_Project Capex and Opex'!AK$29*(1+inflationrate)^AQ$11</f>
        <v>0</v>
      </c>
    </row>
    <row r="14" spans="1:43" ht="14.4" x14ac:dyDescent="0.3">
      <c r="A14" s="23"/>
      <c r="B14" s="26" t="s">
        <v>232</v>
      </c>
      <c r="C14" s="23"/>
      <c r="D14" s="23"/>
      <c r="E14" s="23"/>
      <c r="F14" s="23"/>
      <c r="G14" s="28">
        <f>analysis_start</f>
        <v>2022</v>
      </c>
      <c r="H14" s="23">
        <f>G14+analysis_period-1</f>
        <v>2036</v>
      </c>
      <c r="I14" s="23"/>
      <c r="J14" s="23"/>
      <c r="K14" s="29">
        <f ca="1">(1+fa_discountrate)*NPV(fa_discountrate,OFFSET($N14,0,0,1,analysis_period))</f>
        <v>0</v>
      </c>
      <c r="L14" s="30"/>
      <c r="M14" s="30">
        <f>SUM('Sheet 3_Project Capex and Opex'!G$91,'Sheet 3_Project Capex and Opex'!G$133)*(1+inflationrate)^M$11</f>
        <v>0</v>
      </c>
      <c r="N14" s="30">
        <f>SUM('Sheet 3_Project Capex and Opex'!H$91,'Sheet 3_Project Capex and Opex'!H$133)*(1+inflationrate)^N$11</f>
        <v>0</v>
      </c>
      <c r="O14" s="30">
        <f>SUM('Sheet 3_Project Capex and Opex'!I$91,'Sheet 3_Project Capex and Opex'!I$133)*(1+inflationrate)^O$11</f>
        <v>0</v>
      </c>
      <c r="P14" s="30">
        <f>SUM('Sheet 3_Project Capex and Opex'!J$91,'Sheet 3_Project Capex and Opex'!J$133)*(1+inflationrate)^P$11</f>
        <v>0</v>
      </c>
      <c r="Q14" s="30">
        <f>SUM('Sheet 3_Project Capex and Opex'!K$91,'Sheet 3_Project Capex and Opex'!K$133)*(1+inflationrate)^Q$11</f>
        <v>0</v>
      </c>
      <c r="R14" s="30">
        <f>SUM('Sheet 3_Project Capex and Opex'!L$91,'Sheet 3_Project Capex and Opex'!L$133)*(1+inflationrate)^R$11</f>
        <v>0</v>
      </c>
      <c r="S14" s="30">
        <f>SUM('Sheet 3_Project Capex and Opex'!M$91,'Sheet 3_Project Capex and Opex'!M$133)*(1+inflationrate)^S$11</f>
        <v>0</v>
      </c>
      <c r="T14" s="30">
        <f>SUM('Sheet 3_Project Capex and Opex'!N$91,'Sheet 3_Project Capex and Opex'!N$133)*(1+inflationrate)^T$11</f>
        <v>0</v>
      </c>
      <c r="U14" s="30">
        <f>SUM('Sheet 3_Project Capex and Opex'!O$91,'Sheet 3_Project Capex and Opex'!O$133)*(1+inflationrate)^U$11</f>
        <v>0</v>
      </c>
      <c r="V14" s="30">
        <f>SUM('Sheet 3_Project Capex and Opex'!P$91,'Sheet 3_Project Capex and Opex'!P$133)*(1+inflationrate)^V$11</f>
        <v>0</v>
      </c>
      <c r="W14" s="30">
        <f>SUM('Sheet 3_Project Capex and Opex'!Q$91,'Sheet 3_Project Capex and Opex'!Q$133)*(1+inflationrate)^W$11</f>
        <v>0</v>
      </c>
      <c r="X14" s="30">
        <f>SUM('Sheet 3_Project Capex and Opex'!R$91,'Sheet 3_Project Capex and Opex'!R$133)*(1+inflationrate)^X$11</f>
        <v>0</v>
      </c>
      <c r="Y14" s="30">
        <f>SUM('Sheet 3_Project Capex and Opex'!S$91,'Sheet 3_Project Capex and Opex'!S$133)*(1+inflationrate)^Y$11</f>
        <v>0</v>
      </c>
      <c r="Z14" s="30">
        <f>SUM('Sheet 3_Project Capex and Opex'!T$91,'Sheet 3_Project Capex and Opex'!T$133)*(1+inflationrate)^Z$11</f>
        <v>0</v>
      </c>
      <c r="AA14" s="30">
        <f>SUM('Sheet 3_Project Capex and Opex'!U$91,'Sheet 3_Project Capex and Opex'!U$133)*(1+inflationrate)^AA$11</f>
        <v>0</v>
      </c>
      <c r="AB14" s="30">
        <f>SUM('Sheet 3_Project Capex and Opex'!V$91,'Sheet 3_Project Capex and Opex'!V$133)*(1+inflationrate)^AB$11</f>
        <v>0</v>
      </c>
      <c r="AC14" s="30">
        <f>SUM('Sheet 3_Project Capex and Opex'!W$91,'Sheet 3_Project Capex and Opex'!W$133)*(1+inflationrate)^AC$11</f>
        <v>0</v>
      </c>
      <c r="AD14" s="30">
        <f>SUM('Sheet 3_Project Capex and Opex'!X$91,'Sheet 3_Project Capex and Opex'!X$133)*(1+inflationrate)^AD$11</f>
        <v>0</v>
      </c>
      <c r="AE14" s="30">
        <f>SUM('Sheet 3_Project Capex and Opex'!Y$91,'Sheet 3_Project Capex and Opex'!Y$133)*(1+inflationrate)^AE$11</f>
        <v>0</v>
      </c>
      <c r="AF14" s="30">
        <f>SUM('Sheet 3_Project Capex and Opex'!Z$91,'Sheet 3_Project Capex and Opex'!Z$133)*(1+inflationrate)^AF$11</f>
        <v>0</v>
      </c>
      <c r="AG14" s="30">
        <f>SUM('Sheet 3_Project Capex and Opex'!AA$91,'Sheet 3_Project Capex and Opex'!AA$133)*(1+inflationrate)^AG$11</f>
        <v>0</v>
      </c>
      <c r="AH14" s="30">
        <f>SUM('Sheet 3_Project Capex and Opex'!AB$91,'Sheet 3_Project Capex and Opex'!AB$133)*(1+inflationrate)^AH$11</f>
        <v>0</v>
      </c>
      <c r="AI14" s="30">
        <f>SUM('Sheet 3_Project Capex and Opex'!AC$91,'Sheet 3_Project Capex and Opex'!AC$133)*(1+inflationrate)^AI$11</f>
        <v>0</v>
      </c>
      <c r="AJ14" s="30">
        <f>SUM('Sheet 3_Project Capex and Opex'!AD$91,'Sheet 3_Project Capex and Opex'!AD$133)*(1+inflationrate)^AJ$11</f>
        <v>0</v>
      </c>
      <c r="AK14" s="30">
        <f>SUM('Sheet 3_Project Capex and Opex'!AE$91,'Sheet 3_Project Capex and Opex'!AE$133)*(1+inflationrate)^AK$11</f>
        <v>0</v>
      </c>
      <c r="AL14" s="30">
        <f>SUM('Sheet 3_Project Capex and Opex'!AF$91,'Sheet 3_Project Capex and Opex'!AF$133)*(1+inflationrate)^AL$11</f>
        <v>0</v>
      </c>
      <c r="AM14" s="30">
        <f>SUM('Sheet 3_Project Capex and Opex'!AG$91,'Sheet 3_Project Capex and Opex'!AG$133)*(1+inflationrate)^AM$11</f>
        <v>0</v>
      </c>
      <c r="AN14" s="30">
        <f>SUM('Sheet 3_Project Capex and Opex'!AH$91,'Sheet 3_Project Capex and Opex'!AH$133)*(1+inflationrate)^AN$11</f>
        <v>0</v>
      </c>
      <c r="AO14" s="30">
        <f>SUM('Sheet 3_Project Capex and Opex'!AI$91,'Sheet 3_Project Capex and Opex'!AI$133)*(1+inflationrate)^AO$11</f>
        <v>0</v>
      </c>
      <c r="AP14" s="30">
        <f>SUM('Sheet 3_Project Capex and Opex'!AJ$91,'Sheet 3_Project Capex and Opex'!AJ$133)*(1+inflationrate)^AP$11</f>
        <v>0</v>
      </c>
      <c r="AQ14" s="30">
        <f>SUM('Sheet 3_Project Capex and Opex'!AK$91,'Sheet 3_Project Capex and Opex'!AK$133)*(1+inflationrate)^AQ$11</f>
        <v>0</v>
      </c>
    </row>
    <row r="15" spans="1:43" ht="14.4" x14ac:dyDescent="0.3">
      <c r="A15" s="23"/>
      <c r="B15" s="26" t="s">
        <v>234</v>
      </c>
      <c r="C15" s="23"/>
      <c r="D15" s="23"/>
      <c r="E15" s="23"/>
      <c r="F15" s="23"/>
      <c r="G15" s="28">
        <f>analysis_start</f>
        <v>2022</v>
      </c>
      <c r="H15" s="23">
        <f>G15+analysis_period-1</f>
        <v>2036</v>
      </c>
      <c r="I15" s="23"/>
      <c r="J15" s="23"/>
      <c r="K15" s="29">
        <f ca="1">(1+fa_discountrate)*NPV(fa_discountrate,OFFSET($N15,0,0,1,analysis_period))</f>
        <v>0</v>
      </c>
      <c r="L15" s="30"/>
      <c r="M15" s="30">
        <f>'Sheet 3_Project Capex and Opex'!G$145*(1+inflationrate)^M$11</f>
        <v>0</v>
      </c>
      <c r="N15" s="30">
        <f>'Sheet 3_Project Capex and Opex'!H$145*(1+inflationrate)^N$11</f>
        <v>0</v>
      </c>
      <c r="O15" s="30">
        <f>'Sheet 3_Project Capex and Opex'!I$145*(1+inflationrate)^O$11</f>
        <v>0</v>
      </c>
      <c r="P15" s="30">
        <f>'Sheet 3_Project Capex and Opex'!J$145*(1+inflationrate)^P$11</f>
        <v>0</v>
      </c>
      <c r="Q15" s="30">
        <f>'Sheet 3_Project Capex and Opex'!K$145*(1+inflationrate)^Q$11</f>
        <v>0</v>
      </c>
      <c r="R15" s="30">
        <f>'Sheet 3_Project Capex and Opex'!L$145*(1+inflationrate)^R$11</f>
        <v>0</v>
      </c>
      <c r="S15" s="30">
        <f>'Sheet 3_Project Capex and Opex'!M$145*(1+inflationrate)^S$11</f>
        <v>0</v>
      </c>
      <c r="T15" s="30">
        <f>'Sheet 3_Project Capex and Opex'!N$145*(1+inflationrate)^T$11</f>
        <v>0</v>
      </c>
      <c r="U15" s="30">
        <f>'Sheet 3_Project Capex and Opex'!O$145*(1+inflationrate)^U$11</f>
        <v>0</v>
      </c>
      <c r="V15" s="30">
        <f>'Sheet 3_Project Capex and Opex'!P$145*(1+inflationrate)^V$11</f>
        <v>0</v>
      </c>
      <c r="W15" s="30">
        <f>'Sheet 3_Project Capex and Opex'!Q$145*(1+inflationrate)^W$11</f>
        <v>0</v>
      </c>
      <c r="X15" s="30">
        <f>'Sheet 3_Project Capex and Opex'!R$145*(1+inflationrate)^X$11</f>
        <v>0</v>
      </c>
      <c r="Y15" s="30">
        <f>'Sheet 3_Project Capex and Opex'!S$145*(1+inflationrate)^Y$11</f>
        <v>0</v>
      </c>
      <c r="Z15" s="30">
        <f>'Sheet 3_Project Capex and Opex'!T$145*(1+inflationrate)^Z$11</f>
        <v>0</v>
      </c>
      <c r="AA15" s="30">
        <f>'Sheet 3_Project Capex and Opex'!U$145*(1+inflationrate)^AA$11</f>
        <v>0</v>
      </c>
      <c r="AB15" s="30">
        <f>'Sheet 3_Project Capex and Opex'!V$145*(1+inflationrate)^AB$11</f>
        <v>0</v>
      </c>
      <c r="AC15" s="30">
        <f>'Sheet 3_Project Capex and Opex'!W$145*(1+inflationrate)^AC$11</f>
        <v>0</v>
      </c>
      <c r="AD15" s="30">
        <f>'Sheet 3_Project Capex and Opex'!X$145*(1+inflationrate)^AD$11</f>
        <v>0</v>
      </c>
      <c r="AE15" s="30">
        <f>'Sheet 3_Project Capex and Opex'!Y$145*(1+inflationrate)^AE$11</f>
        <v>0</v>
      </c>
      <c r="AF15" s="30">
        <f>'Sheet 3_Project Capex and Opex'!Z$145*(1+inflationrate)^AF$11</f>
        <v>0</v>
      </c>
      <c r="AG15" s="30">
        <f>'Sheet 3_Project Capex and Opex'!AA$145*(1+inflationrate)^AG$11</f>
        <v>0</v>
      </c>
      <c r="AH15" s="30">
        <f>'Sheet 3_Project Capex and Opex'!AB$145*(1+inflationrate)^AH$11</f>
        <v>0</v>
      </c>
      <c r="AI15" s="30">
        <f>'Sheet 3_Project Capex and Opex'!AC$145*(1+inflationrate)^AI$11</f>
        <v>0</v>
      </c>
      <c r="AJ15" s="30">
        <f>'Sheet 3_Project Capex and Opex'!AD$145*(1+inflationrate)^AJ$11</f>
        <v>0</v>
      </c>
      <c r="AK15" s="30">
        <f>'Sheet 3_Project Capex and Opex'!AE$145*(1+inflationrate)^AK$11</f>
        <v>0</v>
      </c>
      <c r="AL15" s="30">
        <f>'Sheet 3_Project Capex and Opex'!AF$145*(1+inflationrate)^AL$11</f>
        <v>0</v>
      </c>
      <c r="AM15" s="30">
        <f>'Sheet 3_Project Capex and Opex'!AG$145*(1+inflationrate)^AM$11</f>
        <v>0</v>
      </c>
      <c r="AN15" s="30">
        <f>'Sheet 3_Project Capex and Opex'!AH$145*(1+inflationrate)^AN$11</f>
        <v>0</v>
      </c>
      <c r="AO15" s="30">
        <f>'Sheet 3_Project Capex and Opex'!AI$145*(1+inflationrate)^AO$11</f>
        <v>0</v>
      </c>
      <c r="AP15" s="30">
        <f>'Sheet 3_Project Capex and Opex'!AJ$145*(1+inflationrate)^AP$11</f>
        <v>0</v>
      </c>
      <c r="AQ15" s="30">
        <f>'Sheet 3_Project Capex and Opex'!AK$145*(1+inflationrate)^AQ$11</f>
        <v>0</v>
      </c>
    </row>
    <row r="16" spans="1:43" ht="14.4" x14ac:dyDescent="0.3">
      <c r="A16" s="23"/>
      <c r="B16" s="31" t="s">
        <v>151</v>
      </c>
      <c r="C16" s="32"/>
      <c r="D16" s="32"/>
      <c r="E16" s="32"/>
      <c r="F16" s="32"/>
      <c r="G16" s="32"/>
      <c r="H16" s="32"/>
      <c r="I16" s="32"/>
      <c r="J16" s="32"/>
      <c r="K16" s="33">
        <f ca="1">(1+fa_discountrate)*NPV(fa_discountrate,OFFSET($N16,0,0,1,analysis_period))</f>
        <v>0</v>
      </c>
      <c r="L16" s="34"/>
      <c r="M16" s="34">
        <f>SUM(M13:M15)</f>
        <v>0</v>
      </c>
      <c r="N16" s="34">
        <f t="shared" ref="N16:AQ16" si="0">SUM(N13:N15)</f>
        <v>0</v>
      </c>
      <c r="O16" s="34">
        <f t="shared" si="0"/>
        <v>0</v>
      </c>
      <c r="P16" s="34">
        <f t="shared" si="0"/>
        <v>0</v>
      </c>
      <c r="Q16" s="34">
        <f t="shared" si="0"/>
        <v>0</v>
      </c>
      <c r="R16" s="34">
        <f t="shared" si="0"/>
        <v>0</v>
      </c>
      <c r="S16" s="34">
        <f t="shared" si="0"/>
        <v>0</v>
      </c>
      <c r="T16" s="34">
        <f t="shared" si="0"/>
        <v>0</v>
      </c>
      <c r="U16" s="34">
        <f t="shared" si="0"/>
        <v>0</v>
      </c>
      <c r="V16" s="34">
        <f t="shared" si="0"/>
        <v>0</v>
      </c>
      <c r="W16" s="34">
        <f t="shared" si="0"/>
        <v>0</v>
      </c>
      <c r="X16" s="34">
        <f t="shared" si="0"/>
        <v>0</v>
      </c>
      <c r="Y16" s="34">
        <f t="shared" si="0"/>
        <v>0</v>
      </c>
      <c r="Z16" s="34">
        <f t="shared" si="0"/>
        <v>0</v>
      </c>
      <c r="AA16" s="34">
        <f t="shared" si="0"/>
        <v>0</v>
      </c>
      <c r="AB16" s="34">
        <f t="shared" si="0"/>
        <v>0</v>
      </c>
      <c r="AC16" s="34">
        <f t="shared" si="0"/>
        <v>0</v>
      </c>
      <c r="AD16" s="34">
        <f t="shared" si="0"/>
        <v>0</v>
      </c>
      <c r="AE16" s="34">
        <f t="shared" si="0"/>
        <v>0</v>
      </c>
      <c r="AF16" s="34">
        <f t="shared" si="0"/>
        <v>0</v>
      </c>
      <c r="AG16" s="34">
        <f t="shared" si="0"/>
        <v>0</v>
      </c>
      <c r="AH16" s="34">
        <f t="shared" si="0"/>
        <v>0</v>
      </c>
      <c r="AI16" s="34">
        <f t="shared" si="0"/>
        <v>0</v>
      </c>
      <c r="AJ16" s="34">
        <f t="shared" si="0"/>
        <v>0</v>
      </c>
      <c r="AK16" s="34">
        <f t="shared" si="0"/>
        <v>0</v>
      </c>
      <c r="AL16" s="34">
        <f t="shared" si="0"/>
        <v>0</v>
      </c>
      <c r="AM16" s="34">
        <f t="shared" si="0"/>
        <v>0</v>
      </c>
      <c r="AN16" s="34">
        <f t="shared" si="0"/>
        <v>0</v>
      </c>
      <c r="AO16" s="34">
        <f t="shared" si="0"/>
        <v>0</v>
      </c>
      <c r="AP16" s="34">
        <f t="shared" si="0"/>
        <v>0</v>
      </c>
      <c r="AQ16" s="34">
        <f t="shared" si="0"/>
        <v>0</v>
      </c>
    </row>
    <row r="17" spans="1:43" ht="14.4" x14ac:dyDescent="0.3">
      <c r="A17" s="23"/>
      <c r="B17" s="35"/>
      <c r="C17" s="23"/>
      <c r="D17" s="23"/>
      <c r="E17" s="23"/>
      <c r="F17" s="23"/>
      <c r="G17" s="23"/>
      <c r="H17" s="23"/>
      <c r="I17" s="23"/>
      <c r="J17" s="23"/>
      <c r="K17" s="36"/>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row>
    <row r="18" spans="1:43" ht="14.4" x14ac:dyDescent="0.3">
      <c r="A18" s="22" t="s">
        <v>166</v>
      </c>
      <c r="B18" s="35"/>
      <c r="C18" s="23"/>
      <c r="D18" s="23"/>
      <c r="E18" s="23"/>
      <c r="F18" s="23"/>
      <c r="G18" s="23"/>
      <c r="H18" s="23"/>
      <c r="I18" s="23"/>
      <c r="J18" s="23"/>
      <c r="K18" s="29"/>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ht="14.4" x14ac:dyDescent="0.3">
      <c r="A19" s="23"/>
      <c r="B19" s="26" t="s">
        <v>233</v>
      </c>
      <c r="C19" s="23"/>
      <c r="D19" s="23"/>
      <c r="E19" s="23"/>
      <c r="F19" s="23"/>
      <c r="G19" s="28">
        <f t="shared" ref="G19" si="1">analysis_start</f>
        <v>2022</v>
      </c>
      <c r="H19" s="23">
        <f>G19+analysis_period-1</f>
        <v>2036</v>
      </c>
      <c r="I19" s="23"/>
      <c r="J19" s="23"/>
      <c r="K19" s="38">
        <f ca="1">(1+fa_discountrate)*NPV(fa_discountrate,OFFSET($N19,0,0,1,analysis_period))</f>
        <v>0</v>
      </c>
      <c r="L19" s="39"/>
      <c r="M19" s="30">
        <f ca="1">'Sheet 4_Benefits'!I$26*(1+inflationrate)^M$11</f>
        <v>0</v>
      </c>
      <c r="N19" s="30">
        <f ca="1">'Sheet 4_Benefits'!J$26*(1+inflationrate)^N$11</f>
        <v>0</v>
      </c>
      <c r="O19" s="30">
        <f ca="1">'Sheet 4_Benefits'!K$26*(1+inflationrate)^O$11</f>
        <v>0</v>
      </c>
      <c r="P19" s="30">
        <f ca="1">'Sheet 4_Benefits'!L$26*(1+inflationrate)^P$11</f>
        <v>0</v>
      </c>
      <c r="Q19" s="30">
        <f ca="1">'Sheet 4_Benefits'!M$26*(1+inflationrate)^Q$11</f>
        <v>0</v>
      </c>
      <c r="R19" s="30">
        <f ca="1">'Sheet 4_Benefits'!N$26*(1+inflationrate)^R$11</f>
        <v>0</v>
      </c>
      <c r="S19" s="30">
        <f ca="1">'Sheet 4_Benefits'!O$26*(1+inflationrate)^S$11</f>
        <v>0</v>
      </c>
      <c r="T19" s="30">
        <f ca="1">'Sheet 4_Benefits'!P$26*(1+inflationrate)^T$11</f>
        <v>0</v>
      </c>
      <c r="U19" s="30">
        <f ca="1">'Sheet 4_Benefits'!Q$26*(1+inflationrate)^U$11</f>
        <v>0</v>
      </c>
      <c r="V19" s="30">
        <f ca="1">'Sheet 4_Benefits'!R$26*(1+inflationrate)^V$11</f>
        <v>0</v>
      </c>
      <c r="W19" s="30">
        <f ca="1">'Sheet 4_Benefits'!S$26*(1+inflationrate)^W$11</f>
        <v>0</v>
      </c>
      <c r="X19" s="30">
        <f ca="1">'Sheet 4_Benefits'!T$26*(1+inflationrate)^X$11</f>
        <v>0</v>
      </c>
      <c r="Y19" s="30">
        <f ca="1">'Sheet 4_Benefits'!U$26*(1+inflationrate)^Y$11</f>
        <v>0</v>
      </c>
      <c r="Z19" s="30">
        <f ca="1">'Sheet 4_Benefits'!V$26*(1+inflationrate)^Z$11</f>
        <v>0</v>
      </c>
      <c r="AA19" s="30">
        <f ca="1">'Sheet 4_Benefits'!W$26*(1+inflationrate)^AA$11</f>
        <v>0</v>
      </c>
      <c r="AB19" s="30">
        <f ca="1">'Sheet 4_Benefits'!X$26*(1+inflationrate)^AB$11</f>
        <v>0</v>
      </c>
      <c r="AC19" s="30">
        <f ca="1">'Sheet 4_Benefits'!Y$26*(1+inflationrate)^AC$11</f>
        <v>0</v>
      </c>
      <c r="AD19" s="30">
        <f ca="1">'Sheet 4_Benefits'!Z$26*(1+inflationrate)^AD$11</f>
        <v>0</v>
      </c>
      <c r="AE19" s="30">
        <f ca="1">'Sheet 4_Benefits'!AA$26*(1+inflationrate)^AE$11</f>
        <v>0</v>
      </c>
      <c r="AF19" s="30">
        <f ca="1">'Sheet 4_Benefits'!AB$26*(1+inflationrate)^AF$11</f>
        <v>0</v>
      </c>
      <c r="AG19" s="30">
        <f ca="1">'Sheet 4_Benefits'!AC$26*(1+inflationrate)^AG$11</f>
        <v>0</v>
      </c>
      <c r="AH19" s="30">
        <f ca="1">'Sheet 4_Benefits'!AD$26*(1+inflationrate)^AH$11</f>
        <v>0</v>
      </c>
      <c r="AI19" s="30">
        <f ca="1">'Sheet 4_Benefits'!AE$26*(1+inflationrate)^AI$11</f>
        <v>0</v>
      </c>
      <c r="AJ19" s="30">
        <f ca="1">'Sheet 4_Benefits'!AF$26*(1+inflationrate)^AJ$11</f>
        <v>0</v>
      </c>
      <c r="AK19" s="30">
        <f ca="1">'Sheet 4_Benefits'!AG$26*(1+inflationrate)^AK$11</f>
        <v>0</v>
      </c>
      <c r="AL19" s="30">
        <f ca="1">'Sheet 4_Benefits'!AH$26*(1+inflationrate)^AL$11</f>
        <v>0</v>
      </c>
      <c r="AM19" s="30">
        <f ca="1">'Sheet 4_Benefits'!AI$26*(1+inflationrate)^AM$11</f>
        <v>0</v>
      </c>
      <c r="AN19" s="30">
        <f ca="1">'Sheet 4_Benefits'!AJ$26*(1+inflationrate)^AN$11</f>
        <v>0</v>
      </c>
      <c r="AO19" s="30">
        <f ca="1">'Sheet 4_Benefits'!AK$26*(1+inflationrate)^AO$11</f>
        <v>0</v>
      </c>
      <c r="AP19" s="30">
        <f ca="1">'Sheet 4_Benefits'!AL$26*(1+inflationrate)^AP$11</f>
        <v>0</v>
      </c>
      <c r="AQ19" s="30">
        <f ca="1">'Sheet 4_Benefits'!AM$26*(1+inflationrate)^AQ$11</f>
        <v>0</v>
      </c>
    </row>
    <row r="20" spans="1:43" s="14" customFormat="1" ht="14.4" x14ac:dyDescent="0.3">
      <c r="A20" s="23"/>
      <c r="B20" s="26" t="s">
        <v>235</v>
      </c>
      <c r="C20" s="23"/>
      <c r="D20" s="23"/>
      <c r="E20" s="23"/>
      <c r="F20" s="23"/>
      <c r="G20" s="28"/>
      <c r="H20" s="23"/>
      <c r="I20" s="23"/>
      <c r="J20" s="23"/>
      <c r="K20" s="38">
        <f ca="1">(1+fa_discountrate)*NPV(fa_discountrate,OFFSET($N20,0,0,1,analysis_period))</f>
        <v>0</v>
      </c>
      <c r="L20" s="39"/>
      <c r="M20" s="30">
        <f>'Sheet 4_Benefits'!I$61*(1+inflationrate)^M$11</f>
        <v>0</v>
      </c>
      <c r="N20" s="30">
        <f>'Sheet 4_Benefits'!J$61*(1+inflationrate)^N$11</f>
        <v>0</v>
      </c>
      <c r="O20" s="30">
        <f>'Sheet 4_Benefits'!K$61*(1+inflationrate)^O$11</f>
        <v>0</v>
      </c>
      <c r="P20" s="30">
        <f>'Sheet 4_Benefits'!L$61*(1+inflationrate)^P$11</f>
        <v>0</v>
      </c>
      <c r="Q20" s="30">
        <f>'Sheet 4_Benefits'!M$61*(1+inflationrate)^Q$11</f>
        <v>0</v>
      </c>
      <c r="R20" s="30">
        <f>'Sheet 4_Benefits'!N$61*(1+inflationrate)^R$11</f>
        <v>0</v>
      </c>
      <c r="S20" s="30">
        <f>'Sheet 4_Benefits'!O$61*(1+inflationrate)^S$11</f>
        <v>0</v>
      </c>
      <c r="T20" s="30">
        <f>'Sheet 4_Benefits'!P$61*(1+inflationrate)^T$11</f>
        <v>0</v>
      </c>
      <c r="U20" s="30">
        <f>'Sheet 4_Benefits'!Q$61*(1+inflationrate)^U$11</f>
        <v>0</v>
      </c>
      <c r="V20" s="30">
        <f>'Sheet 4_Benefits'!R$61*(1+inflationrate)^V$11</f>
        <v>0</v>
      </c>
      <c r="W20" s="30">
        <f>'Sheet 4_Benefits'!S$61*(1+inflationrate)^W$11</f>
        <v>0</v>
      </c>
      <c r="X20" s="30">
        <f>'Sheet 4_Benefits'!T$61*(1+inflationrate)^X$11</f>
        <v>0</v>
      </c>
      <c r="Y20" s="30">
        <f>'Sheet 4_Benefits'!U$61*(1+inflationrate)^Y$11</f>
        <v>0</v>
      </c>
      <c r="Z20" s="30">
        <f>'Sheet 4_Benefits'!V$61*(1+inflationrate)^Z$11</f>
        <v>0</v>
      </c>
      <c r="AA20" s="30">
        <f>'Sheet 4_Benefits'!W$61*(1+inflationrate)^AA$11</f>
        <v>0</v>
      </c>
      <c r="AB20" s="30">
        <f>'Sheet 4_Benefits'!X$61*(1+inflationrate)^AB$11</f>
        <v>0</v>
      </c>
      <c r="AC20" s="30">
        <f>'Sheet 4_Benefits'!Y$61*(1+inflationrate)^AC$11</f>
        <v>0</v>
      </c>
      <c r="AD20" s="30">
        <f>'Sheet 4_Benefits'!Z$61*(1+inflationrate)^AD$11</f>
        <v>0</v>
      </c>
      <c r="AE20" s="30">
        <f>'Sheet 4_Benefits'!AA$61*(1+inflationrate)^AE$11</f>
        <v>0</v>
      </c>
      <c r="AF20" s="30">
        <f>'Sheet 4_Benefits'!AB$61*(1+inflationrate)^AF$11</f>
        <v>0</v>
      </c>
      <c r="AG20" s="30">
        <f>'Sheet 4_Benefits'!AC$61*(1+inflationrate)^AG$11</f>
        <v>0</v>
      </c>
      <c r="AH20" s="30">
        <f>'Sheet 4_Benefits'!AD$61*(1+inflationrate)^AH$11</f>
        <v>0</v>
      </c>
      <c r="AI20" s="30">
        <f>'Sheet 4_Benefits'!AE$61*(1+inflationrate)^AI$11</f>
        <v>0</v>
      </c>
      <c r="AJ20" s="30">
        <f>'Sheet 4_Benefits'!AF$61*(1+inflationrate)^AJ$11</f>
        <v>0</v>
      </c>
      <c r="AK20" s="30">
        <f>'Sheet 4_Benefits'!AG$61*(1+inflationrate)^AK$11</f>
        <v>0</v>
      </c>
      <c r="AL20" s="30">
        <f>'Sheet 4_Benefits'!AH$61*(1+inflationrate)^AL$11</f>
        <v>0</v>
      </c>
      <c r="AM20" s="30">
        <f>'Sheet 4_Benefits'!AI$61*(1+inflationrate)^AM$11</f>
        <v>0</v>
      </c>
      <c r="AN20" s="30">
        <f>'Sheet 4_Benefits'!AJ$61*(1+inflationrate)^AN$11</f>
        <v>0</v>
      </c>
      <c r="AO20" s="30">
        <f>'Sheet 4_Benefits'!AK$61*(1+inflationrate)^AO$11</f>
        <v>0</v>
      </c>
      <c r="AP20" s="30">
        <f>'Sheet 4_Benefits'!AL$61*(1+inflationrate)^AP$11</f>
        <v>0</v>
      </c>
      <c r="AQ20" s="30">
        <f>'Sheet 4_Benefits'!AM$61*(1+inflationrate)^AQ$11</f>
        <v>0</v>
      </c>
    </row>
    <row r="21" spans="1:43" ht="14.4" x14ac:dyDescent="0.3">
      <c r="A21" s="23"/>
      <c r="B21" s="31" t="s">
        <v>247</v>
      </c>
      <c r="C21" s="32"/>
      <c r="D21" s="32"/>
      <c r="E21" s="32"/>
      <c r="F21" s="32"/>
      <c r="G21" s="40"/>
      <c r="H21" s="32"/>
      <c r="I21" s="32"/>
      <c r="J21" s="32"/>
      <c r="K21" s="33">
        <f ca="1">(1+fa_discountrate)*NPV(fa_discountrate,OFFSET($N21,0,0,1,analysis_period))</f>
        <v>0</v>
      </c>
      <c r="L21" s="41"/>
      <c r="M21" s="34">
        <f t="shared" ref="M21:AQ21" ca="1" si="2">SUM(M19:M20)</f>
        <v>0</v>
      </c>
      <c r="N21" s="34">
        <f t="shared" ca="1" si="2"/>
        <v>0</v>
      </c>
      <c r="O21" s="34">
        <f t="shared" ca="1" si="2"/>
        <v>0</v>
      </c>
      <c r="P21" s="34">
        <f t="shared" ca="1" si="2"/>
        <v>0</v>
      </c>
      <c r="Q21" s="34">
        <f t="shared" ca="1" si="2"/>
        <v>0</v>
      </c>
      <c r="R21" s="34">
        <f t="shared" ca="1" si="2"/>
        <v>0</v>
      </c>
      <c r="S21" s="34">
        <f t="shared" ca="1" si="2"/>
        <v>0</v>
      </c>
      <c r="T21" s="34">
        <f t="shared" ca="1" si="2"/>
        <v>0</v>
      </c>
      <c r="U21" s="34">
        <f t="shared" ca="1" si="2"/>
        <v>0</v>
      </c>
      <c r="V21" s="34">
        <f t="shared" ca="1" si="2"/>
        <v>0</v>
      </c>
      <c r="W21" s="34">
        <f t="shared" ca="1" si="2"/>
        <v>0</v>
      </c>
      <c r="X21" s="34">
        <f t="shared" ca="1" si="2"/>
        <v>0</v>
      </c>
      <c r="Y21" s="34">
        <f t="shared" ca="1" si="2"/>
        <v>0</v>
      </c>
      <c r="Z21" s="34">
        <f t="shared" ca="1" si="2"/>
        <v>0</v>
      </c>
      <c r="AA21" s="34">
        <f t="shared" ca="1" si="2"/>
        <v>0</v>
      </c>
      <c r="AB21" s="34">
        <f t="shared" ca="1" si="2"/>
        <v>0</v>
      </c>
      <c r="AC21" s="34">
        <f t="shared" ca="1" si="2"/>
        <v>0</v>
      </c>
      <c r="AD21" s="34">
        <f t="shared" ca="1" si="2"/>
        <v>0</v>
      </c>
      <c r="AE21" s="34">
        <f t="shared" ca="1" si="2"/>
        <v>0</v>
      </c>
      <c r="AF21" s="34">
        <f t="shared" ca="1" si="2"/>
        <v>0</v>
      </c>
      <c r="AG21" s="34">
        <f t="shared" ca="1" si="2"/>
        <v>0</v>
      </c>
      <c r="AH21" s="34">
        <f t="shared" ca="1" si="2"/>
        <v>0</v>
      </c>
      <c r="AI21" s="34">
        <f t="shared" ca="1" si="2"/>
        <v>0</v>
      </c>
      <c r="AJ21" s="34">
        <f t="shared" ca="1" si="2"/>
        <v>0</v>
      </c>
      <c r="AK21" s="34">
        <f t="shared" ca="1" si="2"/>
        <v>0</v>
      </c>
      <c r="AL21" s="34">
        <f t="shared" ca="1" si="2"/>
        <v>0</v>
      </c>
      <c r="AM21" s="34">
        <f t="shared" ca="1" si="2"/>
        <v>0</v>
      </c>
      <c r="AN21" s="34">
        <f t="shared" ca="1" si="2"/>
        <v>0</v>
      </c>
      <c r="AO21" s="34">
        <f t="shared" ca="1" si="2"/>
        <v>0</v>
      </c>
      <c r="AP21" s="34">
        <f t="shared" ca="1" si="2"/>
        <v>0</v>
      </c>
      <c r="AQ21" s="34">
        <f t="shared" ca="1" si="2"/>
        <v>0</v>
      </c>
    </row>
    <row r="24" spans="1:43" ht="21" x14ac:dyDescent="0.4">
      <c r="A24" s="59" t="s">
        <v>203</v>
      </c>
      <c r="B24" s="15"/>
      <c r="C24" s="15"/>
      <c r="D24" s="15"/>
      <c r="E24" s="15"/>
      <c r="F24" s="15"/>
      <c r="G24" s="15"/>
      <c r="H24" s="15"/>
      <c r="I24" s="15"/>
      <c r="J24" s="15"/>
      <c r="K24" s="61"/>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x14ac:dyDescent="0.3">
      <c r="A25" s="15"/>
      <c r="B25" s="15"/>
      <c r="C25" s="15"/>
      <c r="D25" s="15"/>
      <c r="E25" s="15"/>
      <c r="F25" s="15"/>
      <c r="G25" s="15"/>
      <c r="H25" s="15"/>
      <c r="I25" s="15"/>
      <c r="J25" s="15"/>
      <c r="K25" s="61"/>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1:43" x14ac:dyDescent="0.3">
      <c r="A26" s="15"/>
      <c r="B26" s="60" t="s">
        <v>7</v>
      </c>
      <c r="C26" s="60"/>
      <c r="D26" s="60"/>
      <c r="E26" s="60"/>
      <c r="F26" s="60"/>
      <c r="G26" s="60"/>
      <c r="H26" s="60"/>
      <c r="I26" s="60"/>
      <c r="J26" s="60"/>
      <c r="K26" s="6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row>
    <row r="27" spans="1:43" x14ac:dyDescent="0.3">
      <c r="A27" s="15"/>
      <c r="B27" s="61" t="s">
        <v>154</v>
      </c>
      <c r="C27" s="60"/>
      <c r="D27" s="62">
        <f>fa_discountrate</f>
        <v>0.1</v>
      </c>
      <c r="E27" s="60"/>
      <c r="F27" s="60"/>
      <c r="G27" s="60"/>
      <c r="H27" s="60"/>
      <c r="I27" s="60"/>
      <c r="J27" s="60"/>
      <c r="K27" s="6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row>
    <row r="28" spans="1:43" x14ac:dyDescent="0.3">
      <c r="A28" s="15"/>
      <c r="B28" s="61" t="s">
        <v>8</v>
      </c>
      <c r="C28" s="60"/>
      <c r="D28" s="63">
        <f>analysis_period</f>
        <v>15</v>
      </c>
      <c r="E28" s="60"/>
      <c r="F28" s="60"/>
      <c r="G28" s="60"/>
      <c r="H28" s="60"/>
      <c r="I28" s="60"/>
      <c r="J28" s="60"/>
      <c r="K28" s="6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row>
    <row r="29" spans="1:43" x14ac:dyDescent="0.3">
      <c r="A29" s="15"/>
      <c r="B29" s="61" t="s">
        <v>9</v>
      </c>
      <c r="C29" s="60"/>
      <c r="D29" s="63">
        <f>analysis_start</f>
        <v>2022</v>
      </c>
      <c r="E29" s="64" t="s">
        <v>255</v>
      </c>
      <c r="F29" s="60"/>
      <c r="G29" s="60"/>
      <c r="H29" s="60"/>
      <c r="I29" s="60"/>
      <c r="J29" s="60"/>
      <c r="K29" s="60"/>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row>
    <row r="30" spans="1:43" x14ac:dyDescent="0.3">
      <c r="A30" s="15"/>
      <c r="B30" s="61"/>
      <c r="C30" s="60"/>
      <c r="D30" s="60"/>
      <c r="E30" s="60"/>
      <c r="F30" s="60"/>
      <c r="G30" s="60"/>
      <c r="H30" s="60"/>
      <c r="I30" s="60"/>
      <c r="J30" s="60"/>
      <c r="K30" s="6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row>
    <row r="31" spans="1:43" x14ac:dyDescent="0.3">
      <c r="A31" s="15"/>
      <c r="B31" s="61"/>
      <c r="C31" s="15"/>
      <c r="D31" s="15"/>
      <c r="E31" s="15"/>
      <c r="F31" s="15"/>
      <c r="G31" s="15"/>
      <c r="H31" s="15"/>
      <c r="I31" s="15"/>
      <c r="J31" s="15"/>
      <c r="K31" s="61"/>
      <c r="L31" s="15"/>
      <c r="M31" s="15">
        <v>0</v>
      </c>
      <c r="N31" s="15">
        <v>1</v>
      </c>
      <c r="O31" s="15">
        <v>2</v>
      </c>
      <c r="P31" s="15">
        <v>3</v>
      </c>
      <c r="Q31" s="15">
        <v>4</v>
      </c>
      <c r="R31" s="15">
        <v>5</v>
      </c>
      <c r="S31" s="15">
        <v>6</v>
      </c>
      <c r="T31" s="15">
        <v>7</v>
      </c>
      <c r="U31" s="15">
        <v>8</v>
      </c>
      <c r="V31" s="15">
        <v>9</v>
      </c>
      <c r="W31" s="15">
        <v>10</v>
      </c>
      <c r="X31" s="15">
        <v>11</v>
      </c>
      <c r="Y31" s="15">
        <v>12</v>
      </c>
      <c r="Z31" s="15">
        <v>13</v>
      </c>
      <c r="AA31" s="15">
        <v>14</v>
      </c>
      <c r="AB31" s="15">
        <v>15</v>
      </c>
      <c r="AC31" s="15">
        <v>16</v>
      </c>
      <c r="AD31" s="15">
        <v>17</v>
      </c>
      <c r="AE31" s="15">
        <v>18</v>
      </c>
      <c r="AF31" s="15">
        <v>19</v>
      </c>
      <c r="AG31" s="15">
        <v>20</v>
      </c>
      <c r="AH31" s="15">
        <v>21</v>
      </c>
      <c r="AI31" s="15">
        <v>22</v>
      </c>
      <c r="AJ31" s="15">
        <v>23</v>
      </c>
      <c r="AK31" s="15">
        <v>24</v>
      </c>
      <c r="AL31" s="15">
        <v>25</v>
      </c>
      <c r="AM31" s="15">
        <v>26</v>
      </c>
      <c r="AN31" s="15">
        <v>27</v>
      </c>
      <c r="AO31" s="15">
        <v>28</v>
      </c>
      <c r="AP31" s="15">
        <v>29</v>
      </c>
      <c r="AQ31" s="15">
        <v>30</v>
      </c>
    </row>
    <row r="32" spans="1:43" x14ac:dyDescent="0.3">
      <c r="A32" s="22" t="s">
        <v>146</v>
      </c>
      <c r="B32" s="23"/>
      <c r="C32" s="23"/>
      <c r="D32" s="24"/>
      <c r="E32" s="23"/>
      <c r="F32" s="23"/>
      <c r="G32" s="18" t="s">
        <v>147</v>
      </c>
      <c r="H32" s="18" t="s">
        <v>148</v>
      </c>
      <c r="I32" s="18"/>
      <c r="J32" s="23"/>
      <c r="K32" s="25" t="s">
        <v>149</v>
      </c>
      <c r="L32" s="25"/>
      <c r="M32" s="18" t="s">
        <v>20</v>
      </c>
      <c r="N32" s="18" t="s">
        <v>21</v>
      </c>
      <c r="O32" s="18" t="s">
        <v>22</v>
      </c>
      <c r="P32" s="18" t="s">
        <v>23</v>
      </c>
      <c r="Q32" s="18" t="s">
        <v>24</v>
      </c>
      <c r="R32" s="18" t="s">
        <v>25</v>
      </c>
      <c r="S32" s="18" t="s">
        <v>26</v>
      </c>
      <c r="T32" s="18" t="s">
        <v>27</v>
      </c>
      <c r="U32" s="18" t="s">
        <v>28</v>
      </c>
      <c r="V32" s="18" t="s">
        <v>29</v>
      </c>
      <c r="W32" s="18" t="s">
        <v>30</v>
      </c>
      <c r="X32" s="18" t="s">
        <v>31</v>
      </c>
      <c r="Y32" s="18" t="s">
        <v>32</v>
      </c>
      <c r="Z32" s="18" t="s">
        <v>33</v>
      </c>
      <c r="AA32" s="18" t="s">
        <v>34</v>
      </c>
      <c r="AB32" s="18" t="s">
        <v>35</v>
      </c>
      <c r="AC32" s="18" t="s">
        <v>36</v>
      </c>
      <c r="AD32" s="18" t="s">
        <v>37</v>
      </c>
      <c r="AE32" s="18" t="s">
        <v>38</v>
      </c>
      <c r="AF32" s="18" t="s">
        <v>39</v>
      </c>
      <c r="AG32" s="18" t="s">
        <v>40</v>
      </c>
      <c r="AH32" s="18" t="s">
        <v>41</v>
      </c>
      <c r="AI32" s="18" t="s">
        <v>42</v>
      </c>
      <c r="AJ32" s="18" t="s">
        <v>43</v>
      </c>
      <c r="AK32" s="18" t="s">
        <v>44</v>
      </c>
      <c r="AL32" s="18" t="s">
        <v>45</v>
      </c>
      <c r="AM32" s="18" t="s">
        <v>46</v>
      </c>
      <c r="AN32" s="18" t="s">
        <v>47</v>
      </c>
      <c r="AO32" s="18" t="s">
        <v>48</v>
      </c>
      <c r="AP32" s="18" t="s">
        <v>49</v>
      </c>
      <c r="AQ32" s="18" t="s">
        <v>84</v>
      </c>
    </row>
    <row r="33" spans="1:43" ht="14.4" x14ac:dyDescent="0.3">
      <c r="A33" s="23"/>
      <c r="B33" s="26" t="s">
        <v>150</v>
      </c>
      <c r="C33" s="27"/>
      <c r="D33" s="23"/>
      <c r="E33" s="23"/>
      <c r="F33" s="23"/>
      <c r="G33" s="28">
        <f>analysis_start</f>
        <v>2022</v>
      </c>
      <c r="H33" s="23">
        <f>G33+analysis_period-1</f>
        <v>2036</v>
      </c>
      <c r="I33" s="23"/>
      <c r="J33" s="23"/>
      <c r="K33" s="29">
        <f ca="1">(1+fa_discountrate)*NPV(fa_discountrate,OFFSET($N33,0,0,1,analysis_period))</f>
        <v>0</v>
      </c>
      <c r="L33" s="23"/>
      <c r="M33" s="30">
        <f>'Sheet 3_Project Capex and Opex'!G$53*(1+inflationrate)^M$31</f>
        <v>0</v>
      </c>
      <c r="N33" s="30">
        <f>'Sheet 3_Project Capex and Opex'!H$53*(1+inflationrate)^N$31</f>
        <v>0</v>
      </c>
      <c r="O33" s="30">
        <f>'Sheet 3_Project Capex and Opex'!I$53*(1+inflationrate)^O$31</f>
        <v>0</v>
      </c>
      <c r="P33" s="30">
        <f>'Sheet 3_Project Capex and Opex'!J$53*(1+inflationrate)^P$31</f>
        <v>0</v>
      </c>
      <c r="Q33" s="30">
        <f>'Sheet 3_Project Capex and Opex'!K$53*(1+inflationrate)^Q$31</f>
        <v>0</v>
      </c>
      <c r="R33" s="30">
        <f>'Sheet 3_Project Capex and Opex'!L$53*(1+inflationrate)^R$31</f>
        <v>0</v>
      </c>
      <c r="S33" s="30">
        <f>'Sheet 3_Project Capex and Opex'!M$53*(1+inflationrate)^S$31</f>
        <v>0</v>
      </c>
      <c r="T33" s="30">
        <f>'Sheet 3_Project Capex and Opex'!N$53*(1+inflationrate)^T$31</f>
        <v>0</v>
      </c>
      <c r="U33" s="30">
        <f>'Sheet 3_Project Capex and Opex'!O$53*(1+inflationrate)^U$31</f>
        <v>0</v>
      </c>
      <c r="V33" s="30">
        <f>'Sheet 3_Project Capex and Opex'!P$53*(1+inflationrate)^V$31</f>
        <v>0</v>
      </c>
      <c r="W33" s="30">
        <f>'Sheet 3_Project Capex and Opex'!Q$53*(1+inflationrate)^W$31</f>
        <v>0</v>
      </c>
      <c r="X33" s="30">
        <f>'Sheet 3_Project Capex and Opex'!R$53*(1+inflationrate)^X$31</f>
        <v>0</v>
      </c>
      <c r="Y33" s="30">
        <f>'Sheet 3_Project Capex and Opex'!S$53*(1+inflationrate)^Y$31</f>
        <v>0</v>
      </c>
      <c r="Z33" s="30">
        <f>'Sheet 3_Project Capex and Opex'!T$53*(1+inflationrate)^Z$31</f>
        <v>0</v>
      </c>
      <c r="AA33" s="30">
        <f>'Sheet 3_Project Capex and Opex'!U$53*(1+inflationrate)^AA$31</f>
        <v>0</v>
      </c>
      <c r="AB33" s="30">
        <f>'Sheet 3_Project Capex and Opex'!V$53*(1+inflationrate)^AB$31</f>
        <v>0</v>
      </c>
      <c r="AC33" s="30">
        <f>'Sheet 3_Project Capex and Opex'!W$53*(1+inflationrate)^AC$31</f>
        <v>0</v>
      </c>
      <c r="AD33" s="30">
        <f>'Sheet 3_Project Capex and Opex'!X$53*(1+inflationrate)^AD$31</f>
        <v>0</v>
      </c>
      <c r="AE33" s="30">
        <f>'Sheet 3_Project Capex and Opex'!Y$53*(1+inflationrate)^AE$31</f>
        <v>0</v>
      </c>
      <c r="AF33" s="30">
        <f>'Sheet 3_Project Capex and Opex'!Z$53*(1+inflationrate)^AF$31</f>
        <v>0</v>
      </c>
      <c r="AG33" s="30">
        <f>'Sheet 3_Project Capex and Opex'!AA$53*(1+inflationrate)^AG$31</f>
        <v>0</v>
      </c>
      <c r="AH33" s="30">
        <f>'Sheet 3_Project Capex and Opex'!AB$53*(1+inflationrate)^AH$31</f>
        <v>0</v>
      </c>
      <c r="AI33" s="30">
        <f>'Sheet 3_Project Capex and Opex'!AC$53*(1+inflationrate)^AI$31</f>
        <v>0</v>
      </c>
      <c r="AJ33" s="30">
        <f>'Sheet 3_Project Capex and Opex'!AD$53*(1+inflationrate)^AJ$31</f>
        <v>0</v>
      </c>
      <c r="AK33" s="30">
        <f>'Sheet 3_Project Capex and Opex'!AE$53*(1+inflationrate)^AK$31</f>
        <v>0</v>
      </c>
      <c r="AL33" s="30">
        <f>'Sheet 3_Project Capex and Opex'!AF$53*(1+inflationrate)^AL$31</f>
        <v>0</v>
      </c>
      <c r="AM33" s="30">
        <f>'Sheet 3_Project Capex and Opex'!AG$53*(1+inflationrate)^AM$31</f>
        <v>0</v>
      </c>
      <c r="AN33" s="30">
        <f>'Sheet 3_Project Capex and Opex'!AH$53*(1+inflationrate)^AN$31</f>
        <v>0</v>
      </c>
      <c r="AO33" s="30">
        <f>'Sheet 3_Project Capex and Opex'!AI$53*(1+inflationrate)^AO$31</f>
        <v>0</v>
      </c>
      <c r="AP33" s="30">
        <f>'Sheet 3_Project Capex and Opex'!AJ$53*(1+inflationrate)^AP$31</f>
        <v>0</v>
      </c>
      <c r="AQ33" s="30">
        <f>'Sheet 3_Project Capex and Opex'!AK$53*(1+inflationrate)^AQ$31</f>
        <v>0</v>
      </c>
    </row>
    <row r="34" spans="1:43" ht="14.4" x14ac:dyDescent="0.3">
      <c r="A34" s="23"/>
      <c r="B34" s="26" t="s">
        <v>232</v>
      </c>
      <c r="C34" s="23"/>
      <c r="D34" s="23"/>
      <c r="E34" s="23"/>
      <c r="F34" s="23"/>
      <c r="G34" s="28">
        <f>analysis_start</f>
        <v>2022</v>
      </c>
      <c r="H34" s="23">
        <f>G34+analysis_period-1</f>
        <v>2036</v>
      </c>
      <c r="I34" s="23"/>
      <c r="J34" s="23"/>
      <c r="K34" s="29">
        <f ca="1">(1+fa_discountrate)*NPV(fa_discountrate,OFFSET($N34,0,0,1,analysis_period))</f>
        <v>0</v>
      </c>
      <c r="L34" s="23"/>
      <c r="M34" s="30">
        <f>SUM('Sheet 3_Project Capex and Opex'!G$125,'Sheet 3_Project Capex and Opex'!G$137)*(1+inflationrate)^M$31</f>
        <v>0</v>
      </c>
      <c r="N34" s="30">
        <f>SUM('Sheet 3_Project Capex and Opex'!H$125,'Sheet 3_Project Capex and Opex'!H$137)*(1+inflationrate)^N$31</f>
        <v>0</v>
      </c>
      <c r="O34" s="30">
        <f>SUM('Sheet 3_Project Capex and Opex'!I$125,'Sheet 3_Project Capex and Opex'!I$137)*(1+inflationrate)^O$31</f>
        <v>0</v>
      </c>
      <c r="P34" s="30">
        <f>SUM('Sheet 3_Project Capex and Opex'!J$125,'Sheet 3_Project Capex and Opex'!J$137)*(1+inflationrate)^P$31</f>
        <v>0</v>
      </c>
      <c r="Q34" s="30">
        <f>SUM('Sheet 3_Project Capex and Opex'!K$125,'Sheet 3_Project Capex and Opex'!K$137)*(1+inflationrate)^Q$31</f>
        <v>0</v>
      </c>
      <c r="R34" s="30">
        <f>SUM('Sheet 3_Project Capex and Opex'!L$125,'Sheet 3_Project Capex and Opex'!L$137)*(1+inflationrate)^R$31</f>
        <v>0</v>
      </c>
      <c r="S34" s="30">
        <f>SUM('Sheet 3_Project Capex and Opex'!M$125,'Sheet 3_Project Capex and Opex'!M$137)*(1+inflationrate)^S$31</f>
        <v>0</v>
      </c>
      <c r="T34" s="30">
        <f>SUM('Sheet 3_Project Capex and Opex'!N$125,'Sheet 3_Project Capex and Opex'!N$137)*(1+inflationrate)^T$31</f>
        <v>0</v>
      </c>
      <c r="U34" s="30">
        <f>SUM('Sheet 3_Project Capex and Opex'!O$125,'Sheet 3_Project Capex and Opex'!O$137)*(1+inflationrate)^U$31</f>
        <v>0</v>
      </c>
      <c r="V34" s="30">
        <f>SUM('Sheet 3_Project Capex and Opex'!P$125,'Sheet 3_Project Capex and Opex'!P$137)*(1+inflationrate)^V$31</f>
        <v>0</v>
      </c>
      <c r="W34" s="30">
        <f>SUM('Sheet 3_Project Capex and Opex'!Q$125,'Sheet 3_Project Capex and Opex'!Q$137)*(1+inflationrate)^W$31</f>
        <v>0</v>
      </c>
      <c r="X34" s="30">
        <f>SUM('Sheet 3_Project Capex and Opex'!R$125,'Sheet 3_Project Capex and Opex'!R$137)*(1+inflationrate)^X$31</f>
        <v>0</v>
      </c>
      <c r="Y34" s="30">
        <f>SUM('Sheet 3_Project Capex and Opex'!S$125,'Sheet 3_Project Capex and Opex'!S$137)*(1+inflationrate)^Y$31</f>
        <v>0</v>
      </c>
      <c r="Z34" s="30">
        <f>SUM('Sheet 3_Project Capex and Opex'!T$125,'Sheet 3_Project Capex and Opex'!T$137)*(1+inflationrate)^Z$31</f>
        <v>0</v>
      </c>
      <c r="AA34" s="30">
        <f>SUM('Sheet 3_Project Capex and Opex'!U$125,'Sheet 3_Project Capex and Opex'!U$137)*(1+inflationrate)^AA$31</f>
        <v>0</v>
      </c>
      <c r="AB34" s="30">
        <f>SUM('Sheet 3_Project Capex and Opex'!V$125,'Sheet 3_Project Capex and Opex'!V$137)*(1+inflationrate)^AB$31</f>
        <v>0</v>
      </c>
      <c r="AC34" s="30">
        <f>SUM('Sheet 3_Project Capex and Opex'!W$125,'Sheet 3_Project Capex and Opex'!W$137)*(1+inflationrate)^AC$31</f>
        <v>0</v>
      </c>
      <c r="AD34" s="30">
        <f>SUM('Sheet 3_Project Capex and Opex'!X$125,'Sheet 3_Project Capex and Opex'!X$137)*(1+inflationrate)^AD$31</f>
        <v>0</v>
      </c>
      <c r="AE34" s="30">
        <f>SUM('Sheet 3_Project Capex and Opex'!Y$125,'Sheet 3_Project Capex and Opex'!Y$137)*(1+inflationrate)^AE$31</f>
        <v>0</v>
      </c>
      <c r="AF34" s="30">
        <f>SUM('Sheet 3_Project Capex and Opex'!Z$125,'Sheet 3_Project Capex and Opex'!Z$137)*(1+inflationrate)^AF$31</f>
        <v>0</v>
      </c>
      <c r="AG34" s="30">
        <f>SUM('Sheet 3_Project Capex and Opex'!AA$125,'Sheet 3_Project Capex and Opex'!AA$137)*(1+inflationrate)^AG$31</f>
        <v>0</v>
      </c>
      <c r="AH34" s="30">
        <f>SUM('Sheet 3_Project Capex and Opex'!AB$125,'Sheet 3_Project Capex and Opex'!AB$137)*(1+inflationrate)^AH$31</f>
        <v>0</v>
      </c>
      <c r="AI34" s="30">
        <f>SUM('Sheet 3_Project Capex and Opex'!AC$125,'Sheet 3_Project Capex and Opex'!AC$137)*(1+inflationrate)^AI$31</f>
        <v>0</v>
      </c>
      <c r="AJ34" s="30">
        <f>SUM('Sheet 3_Project Capex and Opex'!AD$125,'Sheet 3_Project Capex and Opex'!AD$137)*(1+inflationrate)^AJ$31</f>
        <v>0</v>
      </c>
      <c r="AK34" s="30">
        <f>SUM('Sheet 3_Project Capex and Opex'!AE$125,'Sheet 3_Project Capex and Opex'!AE$137)*(1+inflationrate)^AK$31</f>
        <v>0</v>
      </c>
      <c r="AL34" s="30">
        <f>SUM('Sheet 3_Project Capex and Opex'!AF$125,'Sheet 3_Project Capex and Opex'!AF$137)*(1+inflationrate)^AL$31</f>
        <v>0</v>
      </c>
      <c r="AM34" s="30">
        <f>SUM('Sheet 3_Project Capex and Opex'!AG$125,'Sheet 3_Project Capex and Opex'!AG$137)*(1+inflationrate)^AM$31</f>
        <v>0</v>
      </c>
      <c r="AN34" s="30">
        <f>SUM('Sheet 3_Project Capex and Opex'!AH$125,'Sheet 3_Project Capex and Opex'!AH$137)*(1+inflationrate)^AN$31</f>
        <v>0</v>
      </c>
      <c r="AO34" s="30">
        <f>SUM('Sheet 3_Project Capex and Opex'!AI$125,'Sheet 3_Project Capex and Opex'!AI$137)*(1+inflationrate)^AO$31</f>
        <v>0</v>
      </c>
      <c r="AP34" s="30">
        <f>SUM('Sheet 3_Project Capex and Opex'!AJ$125,'Sheet 3_Project Capex and Opex'!AJ$137)*(1+inflationrate)^AP$31</f>
        <v>0</v>
      </c>
      <c r="AQ34" s="30">
        <f>SUM('Sheet 3_Project Capex and Opex'!AK$125,'Sheet 3_Project Capex and Opex'!AK$137)*(1+inflationrate)^AQ$31</f>
        <v>0</v>
      </c>
    </row>
    <row r="35" spans="1:43" ht="14.4" x14ac:dyDescent="0.3">
      <c r="A35" s="23"/>
      <c r="B35" s="26" t="s">
        <v>234</v>
      </c>
      <c r="C35" s="23"/>
      <c r="D35" s="23"/>
      <c r="E35" s="23"/>
      <c r="F35" s="23"/>
      <c r="G35" s="28">
        <f>analysis_start</f>
        <v>2022</v>
      </c>
      <c r="H35" s="23">
        <f>G35+analysis_period-1</f>
        <v>2036</v>
      </c>
      <c r="I35" s="23"/>
      <c r="J35" s="23"/>
      <c r="K35" s="29">
        <f ca="1">(1+fa_discountrate)*NPV(fa_discountrate,OFFSET($N35,0,0,1,analysis_period))</f>
        <v>0</v>
      </c>
      <c r="L35" s="23"/>
      <c r="M35" s="30">
        <f>'Sheet 3_Project Capex and Opex'!G$150*(1+inflationrate)^M$31</f>
        <v>0</v>
      </c>
      <c r="N35" s="30">
        <f>'Sheet 3_Project Capex and Opex'!H$150*(1+inflationrate)^N$31</f>
        <v>0</v>
      </c>
      <c r="O35" s="30">
        <f>'Sheet 3_Project Capex and Opex'!I$150*(1+inflationrate)^O$31</f>
        <v>0</v>
      </c>
      <c r="P35" s="30">
        <f>'Sheet 3_Project Capex and Opex'!J$150*(1+inflationrate)^P$31</f>
        <v>0</v>
      </c>
      <c r="Q35" s="30">
        <f>'Sheet 3_Project Capex and Opex'!K$150*(1+inflationrate)^Q$31</f>
        <v>0</v>
      </c>
      <c r="R35" s="30">
        <f>'Sheet 3_Project Capex and Opex'!L$150*(1+inflationrate)^R$31</f>
        <v>0</v>
      </c>
      <c r="S35" s="30">
        <f>'Sheet 3_Project Capex and Opex'!M$150*(1+inflationrate)^S$31</f>
        <v>0</v>
      </c>
      <c r="T35" s="30">
        <f>'Sheet 3_Project Capex and Opex'!N$150*(1+inflationrate)^T$31</f>
        <v>0</v>
      </c>
      <c r="U35" s="30">
        <f>'Sheet 3_Project Capex and Opex'!O$150*(1+inflationrate)^U$31</f>
        <v>0</v>
      </c>
      <c r="V35" s="30">
        <f>'Sheet 3_Project Capex and Opex'!P$150*(1+inflationrate)^V$31</f>
        <v>0</v>
      </c>
      <c r="W35" s="30">
        <f>'Sheet 3_Project Capex and Opex'!Q$150*(1+inflationrate)^W$31</f>
        <v>0</v>
      </c>
      <c r="X35" s="30">
        <f>'Sheet 3_Project Capex and Opex'!R$150*(1+inflationrate)^X$31</f>
        <v>0</v>
      </c>
      <c r="Y35" s="30">
        <f>'Sheet 3_Project Capex and Opex'!S$150*(1+inflationrate)^Y$31</f>
        <v>0</v>
      </c>
      <c r="Z35" s="30">
        <f>'Sheet 3_Project Capex and Opex'!T$150*(1+inflationrate)^Z$31</f>
        <v>0</v>
      </c>
      <c r="AA35" s="30">
        <f>'Sheet 3_Project Capex and Opex'!U$150*(1+inflationrate)^AA$31</f>
        <v>0</v>
      </c>
      <c r="AB35" s="30">
        <f>'Sheet 3_Project Capex and Opex'!V$150*(1+inflationrate)^AB$31</f>
        <v>0</v>
      </c>
      <c r="AC35" s="30">
        <f>'Sheet 3_Project Capex and Opex'!W$150*(1+inflationrate)^AC$31</f>
        <v>0</v>
      </c>
      <c r="AD35" s="30">
        <f>'Sheet 3_Project Capex and Opex'!X$150*(1+inflationrate)^AD$31</f>
        <v>0</v>
      </c>
      <c r="AE35" s="30">
        <f>'Sheet 3_Project Capex and Opex'!Y$150*(1+inflationrate)^AE$31</f>
        <v>0</v>
      </c>
      <c r="AF35" s="30">
        <f>'Sheet 3_Project Capex and Opex'!Z$150*(1+inflationrate)^AF$31</f>
        <v>0</v>
      </c>
      <c r="AG35" s="30">
        <f>'Sheet 3_Project Capex and Opex'!AA$150*(1+inflationrate)^AG$31</f>
        <v>0</v>
      </c>
      <c r="AH35" s="30">
        <f>'Sheet 3_Project Capex and Opex'!AB$150*(1+inflationrate)^AH$31</f>
        <v>0</v>
      </c>
      <c r="AI35" s="30">
        <f>'Sheet 3_Project Capex and Opex'!AC$150*(1+inflationrate)^AI$31</f>
        <v>0</v>
      </c>
      <c r="AJ35" s="30">
        <f>'Sheet 3_Project Capex and Opex'!AD$150*(1+inflationrate)^AJ$31</f>
        <v>0</v>
      </c>
      <c r="AK35" s="30">
        <f>'Sheet 3_Project Capex and Opex'!AE$150*(1+inflationrate)^AK$31</f>
        <v>0</v>
      </c>
      <c r="AL35" s="30">
        <f>'Sheet 3_Project Capex and Opex'!AF$150*(1+inflationrate)^AL$31</f>
        <v>0</v>
      </c>
      <c r="AM35" s="30">
        <f>'Sheet 3_Project Capex and Opex'!AG$150*(1+inflationrate)^AM$31</f>
        <v>0</v>
      </c>
      <c r="AN35" s="30">
        <f>'Sheet 3_Project Capex and Opex'!AH$150*(1+inflationrate)^AN$31</f>
        <v>0</v>
      </c>
      <c r="AO35" s="30">
        <f>'Sheet 3_Project Capex and Opex'!AI$150*(1+inflationrate)^AO$31</f>
        <v>0</v>
      </c>
      <c r="AP35" s="30">
        <f>'Sheet 3_Project Capex and Opex'!AJ$150*(1+inflationrate)^AP$31</f>
        <v>0</v>
      </c>
      <c r="AQ35" s="30">
        <f>'Sheet 3_Project Capex and Opex'!AK$150*(1+inflationrate)^AQ$31</f>
        <v>0</v>
      </c>
    </row>
    <row r="36" spans="1:43" ht="14.4" x14ac:dyDescent="0.3">
      <c r="A36" s="23"/>
      <c r="B36" s="31" t="s">
        <v>151</v>
      </c>
      <c r="C36" s="32"/>
      <c r="D36" s="32"/>
      <c r="E36" s="32"/>
      <c r="F36" s="32"/>
      <c r="G36" s="32"/>
      <c r="H36" s="32"/>
      <c r="I36" s="32"/>
      <c r="J36" s="32"/>
      <c r="K36" s="33">
        <f ca="1">(1+fa_discountrate)*NPV(fa_discountrate,OFFSET($N36,0,0,1,analysis_period))</f>
        <v>0</v>
      </c>
      <c r="L36" s="34"/>
      <c r="M36" s="34">
        <f>SUM(M33:M35)</f>
        <v>0</v>
      </c>
      <c r="N36" s="34">
        <f t="shared" ref="N36:AQ36" si="3">SUM(N33:N35)</f>
        <v>0</v>
      </c>
      <c r="O36" s="34">
        <f t="shared" si="3"/>
        <v>0</v>
      </c>
      <c r="P36" s="34">
        <f t="shared" si="3"/>
        <v>0</v>
      </c>
      <c r="Q36" s="34">
        <f t="shared" si="3"/>
        <v>0</v>
      </c>
      <c r="R36" s="34">
        <f t="shared" si="3"/>
        <v>0</v>
      </c>
      <c r="S36" s="34">
        <f t="shared" si="3"/>
        <v>0</v>
      </c>
      <c r="T36" s="34">
        <f t="shared" si="3"/>
        <v>0</v>
      </c>
      <c r="U36" s="34">
        <f t="shared" si="3"/>
        <v>0</v>
      </c>
      <c r="V36" s="34">
        <f t="shared" si="3"/>
        <v>0</v>
      </c>
      <c r="W36" s="34">
        <f t="shared" si="3"/>
        <v>0</v>
      </c>
      <c r="X36" s="34">
        <f t="shared" si="3"/>
        <v>0</v>
      </c>
      <c r="Y36" s="34">
        <f t="shared" si="3"/>
        <v>0</v>
      </c>
      <c r="Z36" s="34">
        <f t="shared" si="3"/>
        <v>0</v>
      </c>
      <c r="AA36" s="34">
        <f t="shared" si="3"/>
        <v>0</v>
      </c>
      <c r="AB36" s="34">
        <f t="shared" si="3"/>
        <v>0</v>
      </c>
      <c r="AC36" s="34">
        <f t="shared" si="3"/>
        <v>0</v>
      </c>
      <c r="AD36" s="34">
        <f t="shared" si="3"/>
        <v>0</v>
      </c>
      <c r="AE36" s="34">
        <f t="shared" si="3"/>
        <v>0</v>
      </c>
      <c r="AF36" s="34">
        <f t="shared" si="3"/>
        <v>0</v>
      </c>
      <c r="AG36" s="34">
        <f t="shared" si="3"/>
        <v>0</v>
      </c>
      <c r="AH36" s="34">
        <f t="shared" si="3"/>
        <v>0</v>
      </c>
      <c r="AI36" s="34">
        <f t="shared" si="3"/>
        <v>0</v>
      </c>
      <c r="AJ36" s="34">
        <f t="shared" si="3"/>
        <v>0</v>
      </c>
      <c r="AK36" s="34">
        <f t="shared" si="3"/>
        <v>0</v>
      </c>
      <c r="AL36" s="34">
        <f t="shared" si="3"/>
        <v>0</v>
      </c>
      <c r="AM36" s="34">
        <f t="shared" si="3"/>
        <v>0</v>
      </c>
      <c r="AN36" s="34">
        <f t="shared" si="3"/>
        <v>0</v>
      </c>
      <c r="AO36" s="34">
        <f t="shared" si="3"/>
        <v>0</v>
      </c>
      <c r="AP36" s="34">
        <f t="shared" si="3"/>
        <v>0</v>
      </c>
      <c r="AQ36" s="34">
        <f t="shared" si="3"/>
        <v>0</v>
      </c>
    </row>
    <row r="37" spans="1:43" ht="14.4" x14ac:dyDescent="0.3">
      <c r="A37" s="23"/>
      <c r="B37" s="35"/>
      <c r="C37" s="23"/>
      <c r="D37" s="23"/>
      <c r="E37" s="23"/>
      <c r="F37" s="23"/>
      <c r="G37" s="23"/>
      <c r="H37" s="23"/>
      <c r="I37" s="23"/>
      <c r="J37" s="23"/>
      <c r="K37" s="36"/>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row>
    <row r="38" spans="1:43" ht="14.4" x14ac:dyDescent="0.3">
      <c r="A38" s="22" t="s">
        <v>166</v>
      </c>
      <c r="B38" s="35"/>
      <c r="C38" s="23"/>
      <c r="D38" s="23"/>
      <c r="E38" s="23"/>
      <c r="F38" s="23"/>
      <c r="G38" s="23"/>
      <c r="H38" s="23"/>
      <c r="I38" s="23"/>
      <c r="J38" s="23"/>
      <c r="K38" s="29"/>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row>
    <row r="39" spans="1:43" ht="14.4" x14ac:dyDescent="0.3">
      <c r="A39" s="23"/>
      <c r="B39" s="26" t="s">
        <v>233</v>
      </c>
      <c r="C39" s="23"/>
      <c r="D39" s="23"/>
      <c r="E39" s="23"/>
      <c r="F39" s="23"/>
      <c r="G39" s="28">
        <f>analysis_start</f>
        <v>2022</v>
      </c>
      <c r="H39" s="23">
        <f>G39+analysis_period-1</f>
        <v>2036</v>
      </c>
      <c r="I39" s="23"/>
      <c r="J39" s="23"/>
      <c r="K39" s="29">
        <f ca="1">(1+fa_discountrate)*NPV(fa_discountrate,OFFSET($N39,0,0,1,analysis_period))</f>
        <v>0</v>
      </c>
      <c r="L39" s="39"/>
      <c r="M39" s="30">
        <f ca="1">'Sheet 4_Benefits'!I$50*(1+inflationrate)^M$31</f>
        <v>0</v>
      </c>
      <c r="N39" s="30">
        <f ca="1">'Sheet 4_Benefits'!J$50*(1+inflationrate)^N$31</f>
        <v>0</v>
      </c>
      <c r="O39" s="30">
        <f ca="1">'Sheet 4_Benefits'!K$50*(1+inflationrate)^O$31</f>
        <v>0</v>
      </c>
      <c r="P39" s="30">
        <f ca="1">'Sheet 4_Benefits'!L$50*(1+inflationrate)^P$31</f>
        <v>0</v>
      </c>
      <c r="Q39" s="30">
        <f ca="1">'Sheet 4_Benefits'!M$50*(1+inflationrate)^Q$31</f>
        <v>0</v>
      </c>
      <c r="R39" s="30">
        <f ca="1">'Sheet 4_Benefits'!N$50*(1+inflationrate)^R$31</f>
        <v>0</v>
      </c>
      <c r="S39" s="30">
        <f ca="1">'Sheet 4_Benefits'!O$50*(1+inflationrate)^S$31</f>
        <v>0</v>
      </c>
      <c r="T39" s="30">
        <f ca="1">'Sheet 4_Benefits'!P$50*(1+inflationrate)^T$31</f>
        <v>0</v>
      </c>
      <c r="U39" s="30">
        <f ca="1">'Sheet 4_Benefits'!Q$50*(1+inflationrate)^U$31</f>
        <v>0</v>
      </c>
      <c r="V39" s="30">
        <f ca="1">'Sheet 4_Benefits'!R$50*(1+inflationrate)^V$31</f>
        <v>0</v>
      </c>
      <c r="W39" s="30">
        <f ca="1">'Sheet 4_Benefits'!S$50*(1+inflationrate)^W$31</f>
        <v>0</v>
      </c>
      <c r="X39" s="30">
        <f ca="1">'Sheet 4_Benefits'!T$50*(1+inflationrate)^X$31</f>
        <v>0</v>
      </c>
      <c r="Y39" s="30">
        <f ca="1">'Sheet 4_Benefits'!U$50*(1+inflationrate)^Y$31</f>
        <v>0</v>
      </c>
      <c r="Z39" s="30">
        <f ca="1">'Sheet 4_Benefits'!V$50*(1+inflationrate)^Z$31</f>
        <v>0</v>
      </c>
      <c r="AA39" s="30">
        <f ca="1">'Sheet 4_Benefits'!W$50*(1+inflationrate)^AA$31</f>
        <v>0</v>
      </c>
      <c r="AB39" s="30">
        <f ca="1">'Sheet 4_Benefits'!X$50*(1+inflationrate)^AB$31</f>
        <v>0</v>
      </c>
      <c r="AC39" s="30">
        <f ca="1">'Sheet 4_Benefits'!Y$50*(1+inflationrate)^AC$31</f>
        <v>0</v>
      </c>
      <c r="AD39" s="30">
        <f ca="1">'Sheet 4_Benefits'!Z$50*(1+inflationrate)^AD$31</f>
        <v>0</v>
      </c>
      <c r="AE39" s="30">
        <f ca="1">'Sheet 4_Benefits'!AA$50*(1+inflationrate)^AE$31</f>
        <v>0</v>
      </c>
      <c r="AF39" s="30">
        <f ca="1">'Sheet 4_Benefits'!AB$50*(1+inflationrate)^AF$31</f>
        <v>0</v>
      </c>
      <c r="AG39" s="30">
        <f ca="1">'Sheet 4_Benefits'!AC$50*(1+inflationrate)^AG$31</f>
        <v>0</v>
      </c>
      <c r="AH39" s="30">
        <f ca="1">'Sheet 4_Benefits'!AD$50*(1+inflationrate)^AH$31</f>
        <v>0</v>
      </c>
      <c r="AI39" s="30">
        <f ca="1">'Sheet 4_Benefits'!AE$50*(1+inflationrate)^AI$31</f>
        <v>0</v>
      </c>
      <c r="AJ39" s="30">
        <f ca="1">'Sheet 4_Benefits'!AF$50*(1+inflationrate)^AJ$31</f>
        <v>0</v>
      </c>
      <c r="AK39" s="30">
        <f ca="1">'Sheet 4_Benefits'!AG$50*(1+inflationrate)^AK$31</f>
        <v>0</v>
      </c>
      <c r="AL39" s="30">
        <f ca="1">'Sheet 4_Benefits'!AH$50*(1+inflationrate)^AL$31</f>
        <v>0</v>
      </c>
      <c r="AM39" s="30">
        <f ca="1">'Sheet 4_Benefits'!AI$50*(1+inflationrate)^AM$31</f>
        <v>0</v>
      </c>
      <c r="AN39" s="30">
        <f ca="1">'Sheet 4_Benefits'!AJ$50*(1+inflationrate)^AN$31</f>
        <v>0</v>
      </c>
      <c r="AO39" s="30">
        <f ca="1">'Sheet 4_Benefits'!AK$50*(1+inflationrate)^AO$31</f>
        <v>0</v>
      </c>
      <c r="AP39" s="30">
        <f ca="1">'Sheet 4_Benefits'!AL$50*(1+inflationrate)^AP$31</f>
        <v>0</v>
      </c>
      <c r="AQ39" s="30">
        <f ca="1">'Sheet 4_Benefits'!AM$50*(1+inflationrate)^AQ$31</f>
        <v>0</v>
      </c>
    </row>
    <row r="40" spans="1:43" s="14" customFormat="1" ht="14.4" x14ac:dyDescent="0.3">
      <c r="A40" s="23"/>
      <c r="B40" s="26" t="s">
        <v>235</v>
      </c>
      <c r="C40" s="23"/>
      <c r="D40" s="23"/>
      <c r="E40" s="23"/>
      <c r="F40" s="23"/>
      <c r="G40" s="28"/>
      <c r="H40" s="23"/>
      <c r="I40" s="23"/>
      <c r="J40" s="23"/>
      <c r="K40" s="29">
        <f ca="1">(1+fa_discountrate)*NPV(fa_discountrate,OFFSET($N40,0,0,1,analysis_period))</f>
        <v>0</v>
      </c>
      <c r="L40" s="39"/>
      <c r="M40" s="30">
        <f>'Sheet 4_Benefits'!I$70*(1+inflationrate)^M$31</f>
        <v>0</v>
      </c>
      <c r="N40" s="30">
        <f>'Sheet 4_Benefits'!J$70*(1+inflationrate)^N$31</f>
        <v>0</v>
      </c>
      <c r="O40" s="30">
        <f>'Sheet 4_Benefits'!K$70*(1+inflationrate)^O$31</f>
        <v>0</v>
      </c>
      <c r="P40" s="30">
        <f>'Sheet 4_Benefits'!L$70*(1+inflationrate)^P$31</f>
        <v>0</v>
      </c>
      <c r="Q40" s="30">
        <f>'Sheet 4_Benefits'!M$70*(1+inflationrate)^Q$31</f>
        <v>0</v>
      </c>
      <c r="R40" s="30">
        <f>'Sheet 4_Benefits'!N$70*(1+inflationrate)^R$31</f>
        <v>0</v>
      </c>
      <c r="S40" s="30">
        <f>'Sheet 4_Benefits'!O$70*(1+inflationrate)^S$31</f>
        <v>0</v>
      </c>
      <c r="T40" s="30">
        <f>'Sheet 4_Benefits'!P$70*(1+inflationrate)^T$31</f>
        <v>0</v>
      </c>
      <c r="U40" s="30">
        <f>'Sheet 4_Benefits'!Q$70*(1+inflationrate)^U$31</f>
        <v>0</v>
      </c>
      <c r="V40" s="30">
        <f>'Sheet 4_Benefits'!R$70*(1+inflationrate)^V$31</f>
        <v>0</v>
      </c>
      <c r="W40" s="30">
        <f>'Sheet 4_Benefits'!S$70*(1+inflationrate)^W$31</f>
        <v>0</v>
      </c>
      <c r="X40" s="30">
        <f>'Sheet 4_Benefits'!T$70*(1+inflationrate)^X$31</f>
        <v>0</v>
      </c>
      <c r="Y40" s="30">
        <f>'Sheet 4_Benefits'!U$70*(1+inflationrate)^Y$31</f>
        <v>0</v>
      </c>
      <c r="Z40" s="30">
        <f>'Sheet 4_Benefits'!V$70*(1+inflationrate)^Z$31</f>
        <v>0</v>
      </c>
      <c r="AA40" s="30">
        <f>'Sheet 4_Benefits'!W$70*(1+inflationrate)^AA$31</f>
        <v>0</v>
      </c>
      <c r="AB40" s="30">
        <f>'Sheet 4_Benefits'!X$70*(1+inflationrate)^AB$31</f>
        <v>0</v>
      </c>
      <c r="AC40" s="30">
        <f>'Sheet 4_Benefits'!Y$70*(1+inflationrate)^AC$31</f>
        <v>0</v>
      </c>
      <c r="AD40" s="30">
        <f>'Sheet 4_Benefits'!Z$70*(1+inflationrate)^AD$31</f>
        <v>0</v>
      </c>
      <c r="AE40" s="30">
        <f>'Sheet 4_Benefits'!AA$70*(1+inflationrate)^AE$31</f>
        <v>0</v>
      </c>
      <c r="AF40" s="30">
        <f>'Sheet 4_Benefits'!AB$70*(1+inflationrate)^AF$31</f>
        <v>0</v>
      </c>
      <c r="AG40" s="30">
        <f>'Sheet 4_Benefits'!AC$70*(1+inflationrate)^AG$31</f>
        <v>0</v>
      </c>
      <c r="AH40" s="30">
        <f>'Sheet 4_Benefits'!AD$70*(1+inflationrate)^AH$31</f>
        <v>0</v>
      </c>
      <c r="AI40" s="30">
        <f>'Sheet 4_Benefits'!AE$70*(1+inflationrate)^AI$31</f>
        <v>0</v>
      </c>
      <c r="AJ40" s="30">
        <f>'Sheet 4_Benefits'!AF$70*(1+inflationrate)^AJ$31</f>
        <v>0</v>
      </c>
      <c r="AK40" s="30">
        <f>'Sheet 4_Benefits'!AG$70*(1+inflationrate)^AK$31</f>
        <v>0</v>
      </c>
      <c r="AL40" s="30">
        <f>'Sheet 4_Benefits'!AH$70*(1+inflationrate)^AL$31</f>
        <v>0</v>
      </c>
      <c r="AM40" s="30">
        <f>'Sheet 4_Benefits'!AI$70*(1+inflationrate)^AM$31</f>
        <v>0</v>
      </c>
      <c r="AN40" s="30">
        <f>'Sheet 4_Benefits'!AJ$70*(1+inflationrate)^AN$31</f>
        <v>0</v>
      </c>
      <c r="AO40" s="30">
        <f>'Sheet 4_Benefits'!AK$70*(1+inflationrate)^AO$31</f>
        <v>0</v>
      </c>
      <c r="AP40" s="30">
        <f>'Sheet 4_Benefits'!AL$70*(1+inflationrate)^AP$31</f>
        <v>0</v>
      </c>
      <c r="AQ40" s="30">
        <f>'Sheet 4_Benefits'!AM$70*(1+inflationrate)^AQ$31</f>
        <v>0</v>
      </c>
    </row>
    <row r="41" spans="1:43" ht="14.4" x14ac:dyDescent="0.3">
      <c r="A41" s="23"/>
      <c r="B41" s="31" t="s">
        <v>247</v>
      </c>
      <c r="C41" s="32"/>
      <c r="D41" s="32"/>
      <c r="E41" s="32"/>
      <c r="F41" s="32"/>
      <c r="G41" s="40"/>
      <c r="H41" s="32"/>
      <c r="I41" s="32"/>
      <c r="J41" s="32"/>
      <c r="K41" s="33">
        <f ca="1">(1+fa_discountrate)*NPV(fa_discountrate,OFFSET($N41,0,0,1,analysis_period))</f>
        <v>0</v>
      </c>
      <c r="L41" s="41"/>
      <c r="M41" s="34">
        <f t="shared" ref="M41:AQ41" ca="1" si="4">SUM(M39:M40)</f>
        <v>0</v>
      </c>
      <c r="N41" s="34">
        <f t="shared" ca="1" si="4"/>
        <v>0</v>
      </c>
      <c r="O41" s="34">
        <f t="shared" ca="1" si="4"/>
        <v>0</v>
      </c>
      <c r="P41" s="34">
        <f t="shared" ca="1" si="4"/>
        <v>0</v>
      </c>
      <c r="Q41" s="34">
        <f t="shared" ca="1" si="4"/>
        <v>0</v>
      </c>
      <c r="R41" s="34">
        <f t="shared" ca="1" si="4"/>
        <v>0</v>
      </c>
      <c r="S41" s="34">
        <f t="shared" ca="1" si="4"/>
        <v>0</v>
      </c>
      <c r="T41" s="34">
        <f t="shared" ca="1" si="4"/>
        <v>0</v>
      </c>
      <c r="U41" s="34">
        <f t="shared" ca="1" si="4"/>
        <v>0</v>
      </c>
      <c r="V41" s="34">
        <f t="shared" ca="1" si="4"/>
        <v>0</v>
      </c>
      <c r="W41" s="34">
        <f t="shared" ca="1" si="4"/>
        <v>0</v>
      </c>
      <c r="X41" s="34">
        <f t="shared" ca="1" si="4"/>
        <v>0</v>
      </c>
      <c r="Y41" s="34">
        <f t="shared" ca="1" si="4"/>
        <v>0</v>
      </c>
      <c r="Z41" s="34">
        <f t="shared" ca="1" si="4"/>
        <v>0</v>
      </c>
      <c r="AA41" s="34">
        <f t="shared" ca="1" si="4"/>
        <v>0</v>
      </c>
      <c r="AB41" s="34">
        <f t="shared" ca="1" si="4"/>
        <v>0</v>
      </c>
      <c r="AC41" s="34">
        <f t="shared" ca="1" si="4"/>
        <v>0</v>
      </c>
      <c r="AD41" s="34">
        <f t="shared" ca="1" si="4"/>
        <v>0</v>
      </c>
      <c r="AE41" s="34">
        <f t="shared" ca="1" si="4"/>
        <v>0</v>
      </c>
      <c r="AF41" s="34">
        <f t="shared" ca="1" si="4"/>
        <v>0</v>
      </c>
      <c r="AG41" s="34">
        <f t="shared" ca="1" si="4"/>
        <v>0</v>
      </c>
      <c r="AH41" s="34">
        <f t="shared" ca="1" si="4"/>
        <v>0</v>
      </c>
      <c r="AI41" s="34">
        <f t="shared" ca="1" si="4"/>
        <v>0</v>
      </c>
      <c r="AJ41" s="34">
        <f t="shared" ca="1" si="4"/>
        <v>0</v>
      </c>
      <c r="AK41" s="34">
        <f t="shared" ca="1" si="4"/>
        <v>0</v>
      </c>
      <c r="AL41" s="34">
        <f t="shared" ca="1" si="4"/>
        <v>0</v>
      </c>
      <c r="AM41" s="34">
        <f t="shared" ca="1" si="4"/>
        <v>0</v>
      </c>
      <c r="AN41" s="34">
        <f t="shared" ca="1" si="4"/>
        <v>0</v>
      </c>
      <c r="AO41" s="34">
        <f t="shared" ca="1" si="4"/>
        <v>0</v>
      </c>
      <c r="AP41" s="34">
        <f t="shared" ca="1" si="4"/>
        <v>0</v>
      </c>
      <c r="AQ41" s="34">
        <f t="shared" ca="1" si="4"/>
        <v>0</v>
      </c>
    </row>
    <row r="42" spans="1:43" ht="14.4" x14ac:dyDescent="0.3">
      <c r="A42" s="23"/>
      <c r="B42" s="42"/>
      <c r="C42" s="43"/>
      <c r="D42" s="43"/>
      <c r="E42" s="43"/>
      <c r="F42" s="43"/>
      <c r="G42" s="43"/>
      <c r="H42" s="43"/>
      <c r="I42" s="43"/>
      <c r="J42" s="43"/>
      <c r="K42" s="44"/>
      <c r="L42" s="39"/>
      <c r="M42" s="36"/>
      <c r="N42" s="36"/>
      <c r="O42" s="36"/>
      <c r="P42" s="36"/>
      <c r="Q42" s="36"/>
      <c r="R42" s="36"/>
      <c r="S42" s="36"/>
      <c r="T42" s="36"/>
      <c r="U42" s="36"/>
      <c r="V42" s="36"/>
      <c r="W42" s="36"/>
      <c r="X42" s="36"/>
      <c r="Y42" s="36"/>
      <c r="Z42" s="36"/>
      <c r="AA42" s="36"/>
      <c r="AB42" s="36"/>
      <c r="AC42" s="45"/>
      <c r="AD42" s="45"/>
      <c r="AE42" s="45"/>
      <c r="AF42" s="45"/>
      <c r="AG42" s="45"/>
      <c r="AH42" s="45"/>
      <c r="AI42" s="45"/>
      <c r="AJ42" s="45"/>
      <c r="AK42" s="45"/>
      <c r="AL42" s="45"/>
      <c r="AM42" s="45"/>
      <c r="AN42" s="45"/>
      <c r="AO42" s="45"/>
      <c r="AP42" s="45"/>
      <c r="AQ42" s="45"/>
    </row>
    <row r="43" spans="1:43" s="14" customFormat="1" ht="14.4" x14ac:dyDescent="0.3">
      <c r="A43" s="23"/>
      <c r="B43" s="89" t="s">
        <v>210</v>
      </c>
      <c r="C43" s="43"/>
      <c r="D43" s="43"/>
      <c r="E43" s="43"/>
      <c r="F43" s="43"/>
      <c r="G43" s="43"/>
      <c r="H43" s="23"/>
      <c r="I43" s="46"/>
      <c r="J43" s="43"/>
      <c r="K43" s="47">
        <f ca="1">(1+fa_discountrate)*NPV(fa_discountrate,OFFSET($N43,0,0,1,analysis_period))</f>
        <v>0</v>
      </c>
      <c r="L43" s="48"/>
      <c r="M43" s="33">
        <f t="shared" ref="M43:AQ43" ca="1" si="5">M41-M36</f>
        <v>0</v>
      </c>
      <c r="N43" s="33">
        <f t="shared" ca="1" si="5"/>
        <v>0</v>
      </c>
      <c r="O43" s="33">
        <f t="shared" ca="1" si="5"/>
        <v>0</v>
      </c>
      <c r="P43" s="33">
        <f t="shared" ca="1" si="5"/>
        <v>0</v>
      </c>
      <c r="Q43" s="33">
        <f t="shared" ca="1" si="5"/>
        <v>0</v>
      </c>
      <c r="R43" s="33">
        <f t="shared" ca="1" si="5"/>
        <v>0</v>
      </c>
      <c r="S43" s="33">
        <f t="shared" ca="1" si="5"/>
        <v>0</v>
      </c>
      <c r="T43" s="33">
        <f t="shared" ca="1" si="5"/>
        <v>0</v>
      </c>
      <c r="U43" s="33">
        <f t="shared" ca="1" si="5"/>
        <v>0</v>
      </c>
      <c r="V43" s="33">
        <f t="shared" ca="1" si="5"/>
        <v>0</v>
      </c>
      <c r="W43" s="33">
        <f t="shared" ca="1" si="5"/>
        <v>0</v>
      </c>
      <c r="X43" s="33">
        <f t="shared" ca="1" si="5"/>
        <v>0</v>
      </c>
      <c r="Y43" s="33">
        <f t="shared" ca="1" si="5"/>
        <v>0</v>
      </c>
      <c r="Z43" s="33">
        <f t="shared" ca="1" si="5"/>
        <v>0</v>
      </c>
      <c r="AA43" s="33">
        <f t="shared" ca="1" si="5"/>
        <v>0</v>
      </c>
      <c r="AB43" s="33">
        <f t="shared" ca="1" si="5"/>
        <v>0</v>
      </c>
      <c r="AC43" s="33">
        <f t="shared" ca="1" si="5"/>
        <v>0</v>
      </c>
      <c r="AD43" s="33">
        <f t="shared" ca="1" si="5"/>
        <v>0</v>
      </c>
      <c r="AE43" s="33">
        <f t="shared" ca="1" si="5"/>
        <v>0</v>
      </c>
      <c r="AF43" s="33">
        <f t="shared" ca="1" si="5"/>
        <v>0</v>
      </c>
      <c r="AG43" s="33">
        <f t="shared" ca="1" si="5"/>
        <v>0</v>
      </c>
      <c r="AH43" s="33">
        <f t="shared" ca="1" si="5"/>
        <v>0</v>
      </c>
      <c r="AI43" s="33">
        <f t="shared" ca="1" si="5"/>
        <v>0</v>
      </c>
      <c r="AJ43" s="33">
        <f t="shared" ca="1" si="5"/>
        <v>0</v>
      </c>
      <c r="AK43" s="33">
        <f t="shared" ca="1" si="5"/>
        <v>0</v>
      </c>
      <c r="AL43" s="33">
        <f t="shared" ca="1" si="5"/>
        <v>0</v>
      </c>
      <c r="AM43" s="33">
        <f t="shared" ca="1" si="5"/>
        <v>0</v>
      </c>
      <c r="AN43" s="33">
        <f t="shared" ca="1" si="5"/>
        <v>0</v>
      </c>
      <c r="AO43" s="33">
        <f t="shared" ca="1" si="5"/>
        <v>0</v>
      </c>
      <c r="AP43" s="33">
        <f t="shared" ca="1" si="5"/>
        <v>0</v>
      </c>
      <c r="AQ43" s="33">
        <f t="shared" ca="1" si="5"/>
        <v>0</v>
      </c>
    </row>
    <row r="44" spans="1:43" s="14" customFormat="1" ht="14.4" x14ac:dyDescent="0.3">
      <c r="A44" s="23"/>
      <c r="B44" s="42"/>
      <c r="C44" s="43"/>
      <c r="D44" s="43"/>
      <c r="E44" s="43"/>
      <c r="F44" s="43"/>
      <c r="G44" s="43"/>
      <c r="H44" s="43"/>
      <c r="I44" s="43"/>
      <c r="J44" s="43"/>
      <c r="K44" s="44"/>
      <c r="L44" s="39"/>
      <c r="M44" s="36"/>
      <c r="N44" s="36"/>
      <c r="O44" s="36"/>
      <c r="P44" s="36"/>
      <c r="Q44" s="36"/>
      <c r="R44" s="36"/>
      <c r="S44" s="36"/>
      <c r="T44" s="36"/>
      <c r="U44" s="36"/>
      <c r="V44" s="36"/>
      <c r="W44" s="36"/>
      <c r="X44" s="36"/>
      <c r="Y44" s="36"/>
      <c r="Z44" s="36"/>
      <c r="AA44" s="36"/>
      <c r="AB44" s="36"/>
      <c r="AC44" s="45"/>
      <c r="AD44" s="45"/>
      <c r="AE44" s="45"/>
      <c r="AF44" s="45"/>
      <c r="AG44" s="45"/>
      <c r="AH44" s="45"/>
      <c r="AI44" s="45"/>
      <c r="AJ44" s="45"/>
      <c r="AK44" s="45"/>
      <c r="AL44" s="45"/>
      <c r="AM44" s="45"/>
      <c r="AN44" s="45"/>
      <c r="AO44" s="45"/>
      <c r="AP44" s="45"/>
      <c r="AQ44" s="45"/>
    </row>
    <row r="45" spans="1:43" ht="14.4" x14ac:dyDescent="0.3">
      <c r="A45" s="23"/>
      <c r="B45" s="35" t="s">
        <v>153</v>
      </c>
      <c r="C45" s="23"/>
      <c r="D45" s="23"/>
      <c r="E45" s="23"/>
      <c r="F45" s="23"/>
      <c r="G45" s="23"/>
      <c r="H45" s="23"/>
      <c r="I45" s="46"/>
      <c r="J45" s="23"/>
      <c r="K45" s="47">
        <f ca="1">(1+fa_discountrate)*NPV(fa_discountrate,OFFSET($N45,0,0,1,analysis_period))</f>
        <v>0</v>
      </c>
      <c r="L45" s="48"/>
      <c r="M45" s="33">
        <f t="shared" ref="M45:AQ45" ca="1" si="6">(M41-M21)-(M36-M16)</f>
        <v>0</v>
      </c>
      <c r="N45" s="33">
        <f t="shared" ca="1" si="6"/>
        <v>0</v>
      </c>
      <c r="O45" s="33">
        <f t="shared" ca="1" si="6"/>
        <v>0</v>
      </c>
      <c r="P45" s="33">
        <f t="shared" ca="1" si="6"/>
        <v>0</v>
      </c>
      <c r="Q45" s="33">
        <f t="shared" ca="1" si="6"/>
        <v>0</v>
      </c>
      <c r="R45" s="33">
        <f t="shared" ca="1" si="6"/>
        <v>0</v>
      </c>
      <c r="S45" s="33">
        <f t="shared" ca="1" si="6"/>
        <v>0</v>
      </c>
      <c r="T45" s="33">
        <f t="shared" ca="1" si="6"/>
        <v>0</v>
      </c>
      <c r="U45" s="33">
        <f t="shared" ca="1" si="6"/>
        <v>0</v>
      </c>
      <c r="V45" s="33">
        <f t="shared" ca="1" si="6"/>
        <v>0</v>
      </c>
      <c r="W45" s="33">
        <f t="shared" ca="1" si="6"/>
        <v>0</v>
      </c>
      <c r="X45" s="33">
        <f t="shared" ca="1" si="6"/>
        <v>0</v>
      </c>
      <c r="Y45" s="33">
        <f t="shared" ca="1" si="6"/>
        <v>0</v>
      </c>
      <c r="Z45" s="33">
        <f t="shared" ca="1" si="6"/>
        <v>0</v>
      </c>
      <c r="AA45" s="33">
        <f t="shared" ca="1" si="6"/>
        <v>0</v>
      </c>
      <c r="AB45" s="33">
        <f t="shared" ca="1" si="6"/>
        <v>0</v>
      </c>
      <c r="AC45" s="33">
        <f t="shared" ca="1" si="6"/>
        <v>0</v>
      </c>
      <c r="AD45" s="33">
        <f t="shared" ca="1" si="6"/>
        <v>0</v>
      </c>
      <c r="AE45" s="33">
        <f t="shared" ca="1" si="6"/>
        <v>0</v>
      </c>
      <c r="AF45" s="33">
        <f t="shared" ca="1" si="6"/>
        <v>0</v>
      </c>
      <c r="AG45" s="33">
        <f t="shared" ca="1" si="6"/>
        <v>0</v>
      </c>
      <c r="AH45" s="33">
        <f t="shared" ca="1" si="6"/>
        <v>0</v>
      </c>
      <c r="AI45" s="33">
        <f t="shared" ca="1" si="6"/>
        <v>0</v>
      </c>
      <c r="AJ45" s="33">
        <f t="shared" ca="1" si="6"/>
        <v>0</v>
      </c>
      <c r="AK45" s="33">
        <f t="shared" ca="1" si="6"/>
        <v>0</v>
      </c>
      <c r="AL45" s="33">
        <f t="shared" ca="1" si="6"/>
        <v>0</v>
      </c>
      <c r="AM45" s="33">
        <f t="shared" ca="1" si="6"/>
        <v>0</v>
      </c>
      <c r="AN45" s="33">
        <f t="shared" ca="1" si="6"/>
        <v>0</v>
      </c>
      <c r="AO45" s="33">
        <f t="shared" ca="1" si="6"/>
        <v>0</v>
      </c>
      <c r="AP45" s="33">
        <f t="shared" ca="1" si="6"/>
        <v>0</v>
      </c>
      <c r="AQ45" s="33">
        <f t="shared" ca="1" si="6"/>
        <v>0</v>
      </c>
    </row>
    <row r="46" spans="1:43" x14ac:dyDescent="0.3">
      <c r="K46" s="2"/>
      <c r="M46" s="6"/>
    </row>
    <row r="47" spans="1:43" x14ac:dyDescent="0.3">
      <c r="K47" s="1"/>
      <c r="M47" s="6"/>
    </row>
    <row r="48" spans="1:43" x14ac:dyDescent="0.3">
      <c r="K48" s="1"/>
    </row>
    <row r="49" spans="11:11" x14ac:dyDescent="0.3">
      <c r="K49" s="7"/>
    </row>
    <row r="50" spans="11:11" x14ac:dyDescent="0.3">
      <c r="K50" s="7"/>
    </row>
    <row r="51" spans="11:11" x14ac:dyDescent="0.3">
      <c r="K51" s="7"/>
    </row>
    <row r="52" spans="11:11" x14ac:dyDescent="0.3">
      <c r="K52" s="1"/>
    </row>
    <row r="53" spans="11:11" x14ac:dyDescent="0.3">
      <c r="K53" s="1"/>
    </row>
  </sheetData>
  <sheetProtection algorithmName="SHA-512" hashValue="jJSw+Dg2ptkna+6YbLdT1UqYyrD2Vmdt7GmO5na1TT2vbouDxE9C1TzvxvDD9r9HTqa0w1y40eWmnKjag6+OXA==" saltValue="FapXtdhIHkaO31x6YVQkfQ==" spinCount="100000" sheet="1" objects="1" scenarios="1" formatCells="0" formatColumns="0" formatRows="0"/>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2o xmlns="3d7a382b-7c69-4a94-9a74-b8dd69677e6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1B8A6D5FD8374CB4A5D72FF68690A6" ma:contentTypeVersion="14" ma:contentTypeDescription="Create a new document." ma:contentTypeScope="" ma:versionID="8e0c43b818fe8ea910941e9ba73ce090">
  <xsd:schema xmlns:xsd="http://www.w3.org/2001/XMLSchema" xmlns:xs="http://www.w3.org/2001/XMLSchema" xmlns:p="http://schemas.microsoft.com/office/2006/metadata/properties" xmlns:ns2="2165e97f-305c-45cd-81ac-7d9a3569b071" xmlns:ns3="3d7a382b-7c69-4a94-9a74-b8dd69677e66" targetNamespace="http://schemas.microsoft.com/office/2006/metadata/properties" ma:root="true" ma:fieldsID="6d1d692815aee409ad8bbbc1541b99b8" ns2:_="" ns3:_="">
    <xsd:import namespace="2165e97f-305c-45cd-81ac-7d9a3569b071"/>
    <xsd:import namespace="3d7a382b-7c69-4a94-9a74-b8dd69677e6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so2o"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5e97f-305c-45cd-81ac-7d9a3569b07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a382b-7c69-4a94-9a74-b8dd69677e6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o2o" ma:index="20" nillable="true" ma:displayName="Text" ma:internalName="so2o">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345FBB-A563-44DE-8D69-3594680B958C}">
  <ds:schemaRefs>
    <ds:schemaRef ds:uri="http://purl.org/dc/elements/1.1/"/>
    <ds:schemaRef ds:uri="3d7a382b-7c69-4a94-9a74-b8dd69677e66"/>
    <ds:schemaRef ds:uri="http://schemas.microsoft.com/office/infopath/2007/PartnerControls"/>
    <ds:schemaRef ds:uri="http://purl.org/dc/terms/"/>
    <ds:schemaRef ds:uri="http://schemas.microsoft.com/office/2006/metadata/properties"/>
    <ds:schemaRef ds:uri="http://schemas.microsoft.com/office/2006/documentManagement/types"/>
    <ds:schemaRef ds:uri="2165e97f-305c-45cd-81ac-7d9a3569b07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5CBBBFF-F432-454F-860A-07FC8A81782F}">
  <ds:schemaRefs>
    <ds:schemaRef ds:uri="http://schemas.microsoft.com/sharepoint/v3/contenttype/forms"/>
  </ds:schemaRefs>
</ds:datastoreItem>
</file>

<file path=customXml/itemProps3.xml><?xml version="1.0" encoding="utf-8"?>
<ds:datastoreItem xmlns:ds="http://schemas.openxmlformats.org/officeDocument/2006/customXml" ds:itemID="{3BA403F8-9D26-427C-A616-44A480FB0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5e97f-305c-45cd-81ac-7d9a3569b071"/>
    <ds:schemaRef ds:uri="3d7a382b-7c69-4a94-9a74-b8dd69677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Cover</vt:lpstr>
      <vt:lpstr>Sheet 1_Assumptions</vt:lpstr>
      <vt:lpstr>Sheet 2_Inputs &amp; Outputs</vt:lpstr>
      <vt:lpstr>Sheet 3_Project Capex and Opex</vt:lpstr>
      <vt:lpstr>Sheet 4_Benefits</vt:lpstr>
      <vt:lpstr>Sheet 5_CBA Results</vt:lpstr>
      <vt:lpstr>Sheet 6_Fin Analysis Results</vt:lpstr>
      <vt:lpstr>analysis_period</vt:lpstr>
      <vt:lpstr>analysis_start</vt:lpstr>
      <vt:lpstr>discountrate</vt:lpstr>
      <vt:lpstr>discountrate_high</vt:lpstr>
      <vt:lpstr>discountrate_low</vt:lpstr>
      <vt:lpstr>fa_discountrate</vt:lpstr>
      <vt:lpstr>fa_discountrate_high</vt:lpstr>
      <vt:lpstr>fa_discountrate_low</vt:lpstr>
      <vt:lpstr>inflationrate</vt:lpstr>
    </vt:vector>
  </TitlesOfParts>
  <Manager>Marsden Jacob</Manager>
  <Company>Marsden Jacob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OILS Cost Benefit and Financial Analysis</dc:title>
  <dc:subject>Cost Benefit and Financial Analysis</dc:subject>
  <dc:creator>Marsden Jacob</dc:creator>
  <cp:keywords>Environmental Trust, Trust, Cost Benefit, Financial Analyis, Organics Infrastructure</cp:keywords>
  <cp:lastModifiedBy>Suzzanah Aslin</cp:lastModifiedBy>
  <dcterms:created xsi:type="dcterms:W3CDTF">2020-10-22T05:32:32Z</dcterms:created>
  <dcterms:modified xsi:type="dcterms:W3CDTF">2021-08-25T05:12:23Z</dcterms:modified>
  <cp:category>Grants and Funding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0x010100CA1B8A6D5FD8374CB4A5D72FF68690A6</vt:lpwstr>
  </property>
</Properties>
</file>